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M:\DEZERNAT I\SG I.2 DM\I.2.2 Drittmittel\2 Informationen\Wiki\"/>
    </mc:Choice>
  </mc:AlternateContent>
  <xr:revisionPtr revIDLastSave="0" documentId="8_{AE14B235-3C6F-4CE6-B31E-A925F1952BE9}" xr6:coauthVersionLast="36" xr6:coauthVersionMax="36" xr10:uidLastSave="{00000000-0000-0000-0000-000000000000}"/>
  <workbookProtection lockStructure="1"/>
  <bookViews>
    <workbookView xWindow="-120" yWindow="-120" windowWidth="20730" windowHeight="11160" xr2:uid="{00000000-000D-0000-FFFF-FFFF00000000}"/>
  </bookViews>
  <sheets>
    <sheet name="Kalkulation" sheetId="1" r:id="rId1"/>
    <sheet name="Dropdown" sheetId="2" state="hidden" r:id="rId2"/>
    <sheet name="Personalkostenpauschalen" sheetId="3" state="hidden" r:id="rId3"/>
    <sheet name="Hilfskräfte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6" i="1"/>
  <c r="F25" i="1"/>
  <c r="F20" i="1"/>
  <c r="F19" i="1"/>
  <c r="F34" i="1"/>
  <c r="F33" i="1"/>
  <c r="J35" i="3" l="1"/>
  <c r="I35" i="3"/>
  <c r="H35" i="3"/>
  <c r="G35" i="3"/>
  <c r="E35" i="3"/>
  <c r="D35" i="3"/>
  <c r="C35" i="3"/>
  <c r="F32" i="1" l="1"/>
  <c r="H33" i="1" l="1"/>
  <c r="H34" i="1"/>
  <c r="H35" i="1"/>
  <c r="H36" i="1"/>
  <c r="H32" i="1"/>
  <c r="H26" i="1"/>
  <c r="H27" i="1"/>
  <c r="H28" i="1"/>
  <c r="H29" i="1"/>
  <c r="H25" i="1"/>
  <c r="H20" i="1"/>
  <c r="H22" i="1"/>
  <c r="H19" i="1"/>
  <c r="H51" i="1"/>
  <c r="H40" i="1"/>
  <c r="H37" i="1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E28" i="4"/>
  <c r="D28" i="4"/>
  <c r="C28" i="4"/>
  <c r="E27" i="4"/>
  <c r="D27" i="4"/>
  <c r="C27" i="4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H30" i="1" l="1"/>
  <c r="H23" i="1"/>
  <c r="H17" i="1"/>
  <c r="H16" i="1" l="1"/>
  <c r="H55" i="1" s="1"/>
  <c r="F56" i="1" l="1"/>
  <c r="H56" i="1" s="1"/>
  <c r="H57" i="1" s="1"/>
  <c r="H58" i="1" s="1"/>
  <c r="H59" i="1" s="1"/>
  <c r="H60" i="1" l="1"/>
  <c r="H61" i="1" s="1"/>
</calcChain>
</file>

<file path=xl/sharedStrings.xml><?xml version="1.0" encoding="utf-8"?>
<sst xmlns="http://schemas.openxmlformats.org/spreadsheetml/2006/main" count="292" uniqueCount="189">
  <si>
    <r>
      <t xml:space="preserve">(hausinterne) </t>
    </r>
    <r>
      <rPr>
        <sz val="11"/>
        <rFont val="Calibri"/>
        <family val="2"/>
        <scheme val="minor"/>
      </rPr>
      <t>Kalkulation eines steuerpflichtigen Drittmittelprojektes</t>
    </r>
  </si>
  <si>
    <t>Grundlage für den vereinbarten Preis in einem Drittmittelprojekt.</t>
  </si>
  <si>
    <t>Projekt-Bezeichnung:</t>
  </si>
  <si>
    <t>Projekt-Art:</t>
  </si>
  <si>
    <t>Fachbereich:</t>
  </si>
  <si>
    <t>Projektleitung:</t>
  </si>
  <si>
    <t>geplante Laufzeit (von bis):</t>
  </si>
  <si>
    <t>Fachbereich</t>
  </si>
  <si>
    <t>TarifStammpersonal</t>
  </si>
  <si>
    <t>Einheit</t>
  </si>
  <si>
    <t>TarifDrittmittelpersonal</t>
  </si>
  <si>
    <t>TarifHilfskraft</t>
  </si>
  <si>
    <t>HKWochenstd.</t>
  </si>
  <si>
    <t>Art</t>
  </si>
  <si>
    <t>bitte auswählen</t>
  </si>
  <si>
    <t>Forschung (Gewinnung neuer Erkenntnisse)</t>
  </si>
  <si>
    <t>010 - Maschinenbau GE</t>
  </si>
  <si>
    <t xml:space="preserve">C02           </t>
  </si>
  <si>
    <t>Jahr</t>
  </si>
  <si>
    <t>WHK Master</t>
  </si>
  <si>
    <t>Dienstleistung (Anwendung gesicherter Erkenntnisse)</t>
  </si>
  <si>
    <t>015 - Versorgung und Entsorgung GE</t>
  </si>
  <si>
    <t xml:space="preserve">C03           </t>
  </si>
  <si>
    <t>Monat</t>
  </si>
  <si>
    <t xml:space="preserve">E14           </t>
  </si>
  <si>
    <t>WHK Bachelor</t>
  </si>
  <si>
    <t>020 - Elektrotechnik GE</t>
  </si>
  <si>
    <t xml:space="preserve">W02           </t>
  </si>
  <si>
    <t xml:space="preserve">E13           </t>
  </si>
  <si>
    <t>SHK</t>
  </si>
  <si>
    <t>025 - Physikalische Technik GE</t>
  </si>
  <si>
    <t>Std</t>
  </si>
  <si>
    <t xml:space="preserve">E12           </t>
  </si>
  <si>
    <t>028 - Molekulare Biologie RE</t>
  </si>
  <si>
    <t>030 - Informatik GE</t>
  </si>
  <si>
    <t xml:space="preserve">E11           </t>
  </si>
  <si>
    <t>035 - Journalismus u. PR GE</t>
  </si>
  <si>
    <t>040 - Wirtschaft GE</t>
  </si>
  <si>
    <t xml:space="preserve">E10           </t>
  </si>
  <si>
    <t>050 - Wirtschaft Bocholt</t>
  </si>
  <si>
    <t>055 - Elektrotechnik Bocholt</t>
  </si>
  <si>
    <t xml:space="preserve">E09B          </t>
  </si>
  <si>
    <t>060 - Maschinenbau Bocholt</t>
  </si>
  <si>
    <t xml:space="preserve">E09Z          </t>
  </si>
  <si>
    <t>070 - Wirtschaftsrecht RE</t>
  </si>
  <si>
    <t xml:space="preserve">E08           </t>
  </si>
  <si>
    <t>080 - Wirtschaftsingenieurwesen RE</t>
  </si>
  <si>
    <t xml:space="preserve">E07           </t>
  </si>
  <si>
    <t>18 - ZIM - Zentrale Informationstechnik</t>
  </si>
  <si>
    <t xml:space="preserve">E06           </t>
  </si>
  <si>
    <t>20 - SPZ - Sprachenzentrum</t>
  </si>
  <si>
    <t>21 - IAT - Institut Arbeit und Technik</t>
  </si>
  <si>
    <t>22 - IFI - Institut für Innovationsforschung und -management</t>
  </si>
  <si>
    <t>FH Allgemein</t>
  </si>
  <si>
    <t>082 - Chemie RE</t>
  </si>
  <si>
    <t>23 - Zentrale Betriebseinheiten und Institute</t>
  </si>
  <si>
    <t>Personalkostenübersicht für    Dienststelle 6609 Fachhochschule Gelsenkirchen</t>
  </si>
  <si>
    <t xml:space="preserve">Basiswerte: </t>
  </si>
  <si>
    <t xml:space="preserve">Pauschbetrag für Beihilfeleistungen bei Beamten </t>
  </si>
  <si>
    <t xml:space="preserve"> </t>
  </si>
  <si>
    <t xml:space="preserve">Versorgungszuschlag für Pensionsleistungen bei Beamten </t>
  </si>
  <si>
    <t xml:space="preserve">Jahresarbeitszeit in Stunden  </t>
  </si>
  <si>
    <t xml:space="preserve">Jahresarbeitszeit in Minuten   </t>
  </si>
  <si>
    <t>BesGr.</t>
  </si>
  <si>
    <t>Gehalt/Lohn</t>
  </si>
  <si>
    <t>Versorgungszuschlag</t>
  </si>
  <si>
    <t>Pauschbetrag</t>
  </si>
  <si>
    <t>Personalkosten</t>
  </si>
  <si>
    <t>umgerechnet</t>
  </si>
  <si>
    <t>VerGr.</t>
  </si>
  <si>
    <t>Jahreswert</t>
  </si>
  <si>
    <t>bei Beamten (30%)</t>
  </si>
  <si>
    <t>Beihilfe-</t>
  </si>
  <si>
    <t>incl. Zukunftssicherung</t>
  </si>
  <si>
    <t>pro</t>
  </si>
  <si>
    <t>Brutto</t>
  </si>
  <si>
    <t>incl. AG-Anteil</t>
  </si>
  <si>
    <t>leistungen</t>
  </si>
  <si>
    <t>u. Nebenkosten</t>
  </si>
  <si>
    <t>Stunde</t>
  </si>
  <si>
    <t>Minute</t>
  </si>
  <si>
    <t>bei Ang.</t>
  </si>
  <si>
    <t>pro Jahr</t>
  </si>
  <si>
    <t>Besoldung gehobener Dienst</t>
  </si>
  <si>
    <t xml:space="preserve">A10           </t>
  </si>
  <si>
    <t xml:space="preserve">A11           </t>
  </si>
  <si>
    <t xml:space="preserve">A13           </t>
  </si>
  <si>
    <t>Besoldung höherer Dienst</t>
  </si>
  <si>
    <t xml:space="preserve">A14           </t>
  </si>
  <si>
    <t xml:space="preserve">Entgelte Laufbahngruppe V   </t>
  </si>
  <si>
    <t xml:space="preserve">E02A          </t>
  </si>
  <si>
    <t>Auszubildende</t>
  </si>
  <si>
    <t xml:space="preserve">A310          </t>
  </si>
  <si>
    <t xml:space="preserve">SHK           </t>
  </si>
  <si>
    <t xml:space="preserve">W2            </t>
  </si>
  <si>
    <t xml:space="preserve">WHK           </t>
  </si>
  <si>
    <t>- nur für den internen Gebrauch -</t>
  </si>
  <si>
    <t>Personalkosten Hilfskräfte (pro Monat) für Projektkalkulation</t>
  </si>
  <si>
    <t>SHKStd.Lohn</t>
  </si>
  <si>
    <t>WHKBStd.Lohn</t>
  </si>
  <si>
    <t>WHKMStd.Lohn</t>
  </si>
  <si>
    <t>Faktor:</t>
  </si>
  <si>
    <t>Soz.-Vers. bis 450€</t>
  </si>
  <si>
    <t>Soz.-Vers. ab 451€</t>
  </si>
  <si>
    <t>(hiervon 1/2 AG-Anteil)</t>
  </si>
  <si>
    <t>Weihnachtsgeld</t>
  </si>
  <si>
    <t>Wochen-Std.</t>
  </si>
  <si>
    <t>Studentische Hilfskraft</t>
  </si>
  <si>
    <t>Wissenschaftliche Hilfskraft (Bachelor)</t>
  </si>
  <si>
    <t>Wissenschaftliche Hilfskraft
(Master)</t>
  </si>
  <si>
    <t>SHKMonatslohn</t>
  </si>
  <si>
    <t>WHKBMonatslohn</t>
  </si>
  <si>
    <t>WHKMMonatslohn</t>
  </si>
  <si>
    <t xml:space="preserve">Bei den oben genannten Beträgen handelt es sich um die geschätzten </t>
  </si>
  <si>
    <r>
      <rPr>
        <b/>
        <sz val="10"/>
        <rFont val="Arial"/>
        <family val="2"/>
      </rPr>
      <t>monatlichen Arbeitgeberkosten.</t>
    </r>
    <r>
      <rPr>
        <sz val="10"/>
        <rFont val="Arial"/>
        <family val="2"/>
      </rPr>
      <t xml:space="preserve"> Aufgrund diverser Sonderregelungen (wegen</t>
    </r>
  </si>
  <si>
    <t>z.B. Mehrfachbeschäftigungen, Vertragsbeginn vor dem 1.1.13, eventueller</t>
  </si>
  <si>
    <r>
      <t>Krankenversicherungspflicht) kann eine</t>
    </r>
    <r>
      <rPr>
        <b/>
        <sz val="10"/>
        <rFont val="Arial"/>
        <family val="2"/>
      </rPr>
      <t xml:space="preserve"> personengenaue Berechnung nur</t>
    </r>
  </si>
  <si>
    <r>
      <rPr>
        <b/>
        <sz val="10"/>
        <rFont val="Arial"/>
        <family val="2"/>
      </rPr>
      <t>durch das Personaldezernat</t>
    </r>
    <r>
      <rPr>
        <sz val="10"/>
        <rFont val="Arial"/>
        <family val="2"/>
      </rPr>
      <t xml:space="preserve"> erfolgen.</t>
    </r>
  </si>
  <si>
    <t>Gemeinkosten- und Gewinnzuschläge sind noch nicht berücksichtigt.</t>
  </si>
  <si>
    <t>19,425 % Stand 30.03.2017</t>
  </si>
  <si>
    <t>Bitte der Hochschulleitung über Dezernat I zusammen mit dem zur Unterschrift vorbereiteten Drittmittelvertrag und der Anmeldung eines Drittmittelprojektes vorlegen. (Nicht an den Geldgeber senden.)</t>
  </si>
  <si>
    <t>1.</t>
  </si>
  <si>
    <t>Personalausgaben:</t>
  </si>
  <si>
    <t>1.1.</t>
  </si>
  <si>
    <t>Personal-Einzelkosten für Stammpersonal:</t>
  </si>
  <si>
    <t>Name
ggf.Bemerkung</t>
  </si>
  <si>
    <t>Tarifgruppe</t>
  </si>
  <si>
    <t>Arbeitgeberkosten je Einheit</t>
  </si>
  <si>
    <t>Stellenanteil in %</t>
  </si>
  <si>
    <t>Prof.</t>
  </si>
  <si>
    <t>wiss. Mitarbeiter</t>
  </si>
  <si>
    <t>freie Eingabe
(personengenaue Angabe der AG-Kosten bei Dez. III anfragen)</t>
  </si>
  <si>
    <t>1.2.</t>
  </si>
  <si>
    <t>Personal-Einzelkosten für befristet einzustellendes Personal:</t>
  </si>
  <si>
    <t>NN1</t>
  </si>
  <si>
    <t>NN2</t>
  </si>
  <si>
    <t>NN3</t>
  </si>
  <si>
    <t>1.3.</t>
  </si>
  <si>
    <t>Personal-Einzelkosten für Hilfskräfte (WHK und SHK):</t>
  </si>
  <si>
    <t>Anzahl Monate</t>
  </si>
  <si>
    <t>Arbeitgeberkosten je Monat</t>
  </si>
  <si>
    <t>Hilfskraft1</t>
  </si>
  <si>
    <t>Hilfskraft2</t>
  </si>
  <si>
    <t>Hilfskraft3</t>
  </si>
  <si>
    <t>1.4.</t>
  </si>
  <si>
    <t>Zulage bei W-Besoldung</t>
  </si>
  <si>
    <t xml:space="preserve">… </t>
  </si>
  <si>
    <t>2.</t>
  </si>
  <si>
    <t>Sonder-Personalausgaben (z. B. Zulagen bei W-Besoldung):</t>
  </si>
  <si>
    <t>Sachausgaben:</t>
  </si>
  <si>
    <t>Verbrauchsmaterial</t>
  </si>
  <si>
    <t>Büromaterial</t>
  </si>
  <si>
    <t>Telefonkosten</t>
  </si>
  <si>
    <t>Kopierkosten</t>
  </si>
  <si>
    <t>Druckkosten</t>
  </si>
  <si>
    <t>Reisekosten</t>
  </si>
  <si>
    <t>Geräte-Beschaffung (z. B. PC)</t>
  </si>
  <si>
    <t>…</t>
  </si>
  <si>
    <t>3.</t>
  </si>
  <si>
    <t>Fremdleistungen:</t>
  </si>
  <si>
    <t>Unter-Auftrag</t>
  </si>
  <si>
    <t>4.</t>
  </si>
  <si>
    <t>Summe direkte Projektausgaben (1.+2.+3.)</t>
  </si>
  <si>
    <t>5.</t>
  </si>
  <si>
    <t>Zuschlag für Gemeinkosten (66% von 1.)</t>
  </si>
  <si>
    <t>6.</t>
  </si>
  <si>
    <t>Selbstkosten-Preis netto (4.+5.)</t>
  </si>
  <si>
    <t>7.</t>
  </si>
  <si>
    <t>8.</t>
  </si>
  <si>
    <t>Netto-Auftagssumme (6.+7.)</t>
  </si>
  <si>
    <t>9.</t>
  </si>
  <si>
    <t>Umsatzsteuer (19% von 8.)</t>
  </si>
  <si>
    <t>Zuschlag für Gewinn (mind. 3% von 6.)</t>
  </si>
  <si>
    <t>10.</t>
  </si>
  <si>
    <t>Brutto-Auftragssumme (8.+9.)</t>
  </si>
  <si>
    <t>Nummer</t>
  </si>
  <si>
    <r>
      <t>Anzahl</t>
    </r>
    <r>
      <rPr>
        <sz val="9"/>
        <color theme="1"/>
        <rFont val="Calibri"/>
        <family val="2"/>
        <scheme val="minor"/>
      </rPr>
      <t xml:space="preserve">
(Jahr/Monat/Std.)</t>
    </r>
  </si>
  <si>
    <t>A</t>
  </si>
  <si>
    <t>B</t>
  </si>
  <si>
    <t>C</t>
  </si>
  <si>
    <t>D</t>
  </si>
  <si>
    <t xml:space="preserve">E02B          </t>
  </si>
  <si>
    <t xml:space="preserve">A410          </t>
  </si>
  <si>
    <t xml:space="preserve">A440          </t>
  </si>
  <si>
    <t>Entgelte Laufbahngruppe Z</t>
  </si>
  <si>
    <t>zum WS 19/20 erhöht</t>
  </si>
  <si>
    <t>(Stand der Kalkulationsbasisdaten: 31.12.2019)</t>
  </si>
  <si>
    <t>Basisjahr:    2019</t>
  </si>
  <si>
    <t xml:space="preserve"> Dezember  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</si>
</sst>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%"/>
    <numFmt numFmtId="165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0"/>
      <color indexed="18"/>
      <name val="Arial"/>
      <family val="2"/>
    </font>
    <font>
      <sz val="9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0" applyFont="1"/>
    <xf numFmtId="3" fontId="0" fillId="0" borderId="0" xfId="0" applyNumberFormat="1"/>
    <xf numFmtId="9" fontId="0" fillId="0" borderId="0" xfId="0" applyNumberFormat="1"/>
    <xf numFmtId="4" fontId="0" fillId="0" borderId="0" xfId="0" applyNumberFormat="1"/>
    <xf numFmtId="8" fontId="0" fillId="0" borderId="1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2" xfId="0" applyNumberFormat="1" applyFill="1" applyBorder="1" applyAlignment="1">
      <alignment horizontal="center"/>
    </xf>
    <xf numFmtId="8" fontId="0" fillId="0" borderId="2" xfId="2" applyNumberFormat="1" applyFont="1" applyFill="1" applyBorder="1" applyAlignment="1">
      <alignment horizontal="left" vertical="center"/>
    </xf>
    <xf numFmtId="8" fontId="0" fillId="0" borderId="2" xfId="2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8" fontId="0" fillId="0" borderId="1" xfId="2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2" applyNumberFormat="1" applyFont="1" applyFill="1" applyBorder="1" applyAlignment="1">
      <alignment horizontal="center" vertical="center"/>
    </xf>
    <xf numFmtId="8" fontId="5" fillId="0" borderId="1" xfId="2" applyNumberFormat="1" applyFont="1" applyFill="1" applyBorder="1" applyAlignment="1">
      <alignment horizontal="left" vertical="center"/>
    </xf>
    <xf numFmtId="164" fontId="0" fillId="0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8" fontId="0" fillId="0" borderId="3" xfId="2" applyNumberFormat="1" applyFont="1" applyFill="1" applyBorder="1" applyAlignment="1">
      <alignment horizontal="left" vertical="center"/>
    </xf>
    <xf numFmtId="9" fontId="0" fillId="0" borderId="3" xfId="1" applyFont="1" applyFill="1" applyBorder="1" applyAlignment="1">
      <alignment horizontal="center" vertical="center"/>
    </xf>
    <xf numFmtId="8" fontId="0" fillId="0" borderId="3" xfId="2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8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/>
    <xf numFmtId="49" fontId="0" fillId="2" borderId="8" xfId="0" applyNumberFormat="1" applyFill="1" applyBorder="1"/>
    <xf numFmtId="0" fontId="0" fillId="2" borderId="9" xfId="0" applyFill="1" applyBorder="1"/>
    <xf numFmtId="9" fontId="0" fillId="2" borderId="9" xfId="0" applyNumberFormat="1" applyFill="1" applyBorder="1"/>
    <xf numFmtId="165" fontId="0" fillId="2" borderId="10" xfId="0" applyNumberFormat="1" applyFill="1" applyBorder="1"/>
    <xf numFmtId="49" fontId="0" fillId="2" borderId="11" xfId="0" applyNumberFormat="1" applyFill="1" applyBorder="1"/>
    <xf numFmtId="0" fontId="0" fillId="2" borderId="0" xfId="0" applyFill="1" applyBorder="1"/>
    <xf numFmtId="9" fontId="0" fillId="2" borderId="0" xfId="0" applyNumberFormat="1" applyFill="1" applyBorder="1"/>
    <xf numFmtId="165" fontId="0" fillId="2" borderId="12" xfId="0" applyNumberFormat="1" applyFill="1" applyBorder="1"/>
    <xf numFmtId="49" fontId="0" fillId="2" borderId="13" xfId="0" applyNumberFormat="1" applyFill="1" applyBorder="1"/>
    <xf numFmtId="0" fontId="0" fillId="2" borderId="14" xfId="0" applyFill="1" applyBorder="1"/>
    <xf numFmtId="9" fontId="0" fillId="2" borderId="14" xfId="0" applyNumberFormat="1" applyFill="1" applyBorder="1"/>
    <xf numFmtId="165" fontId="0" fillId="2" borderId="15" xfId="0" applyNumberFormat="1" applyFill="1" applyBorder="1"/>
    <xf numFmtId="49" fontId="0" fillId="3" borderId="8" xfId="0" applyNumberFormat="1" applyFill="1" applyBorder="1"/>
    <xf numFmtId="0" fontId="0" fillId="3" borderId="9" xfId="0" applyFill="1" applyBorder="1"/>
    <xf numFmtId="9" fontId="0" fillId="3" borderId="9" xfId="0" applyNumberFormat="1" applyFill="1" applyBorder="1"/>
    <xf numFmtId="165" fontId="0" fillId="3" borderId="10" xfId="0" applyNumberFormat="1" applyFill="1" applyBorder="1"/>
    <xf numFmtId="49" fontId="0" fillId="2" borderId="11" xfId="0" applyNumberFormat="1" applyFill="1" applyBorder="1" applyAlignment="1">
      <alignment wrapText="1"/>
    </xf>
    <xf numFmtId="49" fontId="0" fillId="3" borderId="13" xfId="0" applyNumberFormat="1" applyFill="1" applyBorder="1"/>
    <xf numFmtId="0" fontId="0" fillId="3" borderId="14" xfId="0" applyFill="1" applyBorder="1"/>
    <xf numFmtId="165" fontId="0" fillId="3" borderId="14" xfId="0" applyNumberFormat="1" applyFill="1" applyBorder="1"/>
    <xf numFmtId="9" fontId="0" fillId="3" borderId="14" xfId="0" applyNumberFormat="1" applyFill="1" applyBorder="1"/>
    <xf numFmtId="165" fontId="0" fillId="3" borderId="15" xfId="0" applyNumberFormat="1" applyFill="1" applyBorder="1"/>
    <xf numFmtId="49" fontId="4" fillId="3" borderId="8" xfId="0" applyNumberFormat="1" applyFont="1" applyFill="1" applyBorder="1"/>
    <xf numFmtId="0" fontId="4" fillId="3" borderId="9" xfId="0" applyFont="1" applyFill="1" applyBorder="1"/>
    <xf numFmtId="9" fontId="4" fillId="3" borderId="9" xfId="0" applyNumberFormat="1" applyFont="1" applyFill="1" applyBorder="1"/>
    <xf numFmtId="165" fontId="4" fillId="3" borderId="10" xfId="0" applyNumberFormat="1" applyFont="1" applyFill="1" applyBorder="1"/>
    <xf numFmtId="49" fontId="4" fillId="3" borderId="5" xfId="0" applyNumberFormat="1" applyFont="1" applyFill="1" applyBorder="1"/>
    <xf numFmtId="0" fontId="4" fillId="3" borderId="6" xfId="0" applyFont="1" applyFill="1" applyBorder="1"/>
    <xf numFmtId="9" fontId="4" fillId="3" borderId="6" xfId="0" applyNumberFormat="1" applyFont="1" applyFill="1" applyBorder="1"/>
    <xf numFmtId="165" fontId="4" fillId="3" borderId="7" xfId="0" applyNumberFormat="1" applyFont="1" applyFill="1" applyBorder="1"/>
    <xf numFmtId="0" fontId="0" fillId="4" borderId="14" xfId="0" applyFill="1" applyBorder="1"/>
    <xf numFmtId="0" fontId="0" fillId="4" borderId="14" xfId="0" applyFill="1" applyBorder="1" applyAlignment="1">
      <alignment wrapText="1"/>
    </xf>
    <xf numFmtId="165" fontId="0" fillId="4" borderId="15" xfId="0" applyNumberFormat="1" applyFill="1" applyBorder="1"/>
    <xf numFmtId="0" fontId="0" fillId="0" borderId="14" xfId="0" applyFill="1" applyBorder="1"/>
    <xf numFmtId="49" fontId="0" fillId="2" borderId="17" xfId="0" applyNumberFormat="1" applyFill="1" applyBorder="1" applyAlignment="1">
      <alignment wrapText="1"/>
    </xf>
    <xf numFmtId="0" fontId="0" fillId="2" borderId="17" xfId="0" applyFill="1" applyBorder="1" applyAlignment="1">
      <alignment horizontal="center" wrapText="1"/>
    </xf>
    <xf numFmtId="9" fontId="0" fillId="2" borderId="17" xfId="0" applyNumberFormat="1" applyFill="1" applyBorder="1" applyAlignment="1">
      <alignment horizontal="center" wrapText="1"/>
    </xf>
    <xf numFmtId="165" fontId="0" fillId="2" borderId="16" xfId="0" applyNumberFormat="1" applyFill="1" applyBorder="1" applyAlignment="1">
      <alignment horizontal="center" wrapText="1"/>
    </xf>
    <xf numFmtId="0" fontId="0" fillId="4" borderId="19" xfId="0" applyFill="1" applyBorder="1"/>
    <xf numFmtId="0" fontId="0" fillId="2" borderId="19" xfId="0" applyFill="1" applyBorder="1"/>
    <xf numFmtId="165" fontId="0" fillId="2" borderId="18" xfId="0" applyNumberFormat="1" applyFill="1" applyBorder="1"/>
    <xf numFmtId="0" fontId="0" fillId="4" borderId="6" xfId="0" applyFill="1" applyBorder="1"/>
    <xf numFmtId="0" fontId="0" fillId="2" borderId="6" xfId="0" applyFill="1" applyBorder="1"/>
    <xf numFmtId="9" fontId="0" fillId="2" borderId="6" xfId="0" applyNumberFormat="1" applyFill="1" applyBorder="1"/>
    <xf numFmtId="165" fontId="0" fillId="2" borderId="7" xfId="0" applyNumberFormat="1" applyFill="1" applyBorder="1"/>
    <xf numFmtId="0" fontId="0" fillId="4" borderId="6" xfId="0" applyFill="1" applyBorder="1" applyAlignment="1">
      <alignment wrapText="1"/>
    </xf>
    <xf numFmtId="165" fontId="0" fillId="4" borderId="7" xfId="0" applyNumberFormat="1" applyFill="1" applyBorder="1"/>
    <xf numFmtId="0" fontId="0" fillId="0" borderId="6" xfId="0" applyFill="1" applyBorder="1"/>
    <xf numFmtId="49" fontId="0" fillId="2" borderId="6" xfId="0" applyNumberFormat="1" applyFill="1" applyBorder="1"/>
    <xf numFmtId="4" fontId="0" fillId="2" borderId="19" xfId="0" applyNumberFormat="1" applyFill="1" applyBorder="1"/>
    <xf numFmtId="9" fontId="0" fillId="2" borderId="6" xfId="0" applyNumberFormat="1" applyFill="1" applyBorder="1" applyAlignment="1">
      <alignment horizontal="center"/>
    </xf>
    <xf numFmtId="9" fontId="0" fillId="2" borderId="14" xfId="0" applyNumberFormat="1" applyFill="1" applyBorder="1" applyAlignment="1">
      <alignment horizontal="center"/>
    </xf>
    <xf numFmtId="4" fontId="0" fillId="2" borderId="14" xfId="0" applyNumberFormat="1" applyFill="1" applyBorder="1"/>
    <xf numFmtId="4" fontId="0" fillId="2" borderId="6" xfId="0" applyNumberFormat="1" applyFill="1" applyBorder="1"/>
    <xf numFmtId="4" fontId="0" fillId="2" borderId="20" xfId="0" applyNumberFormat="1" applyFill="1" applyBorder="1"/>
    <xf numFmtId="9" fontId="0" fillId="0" borderId="19" xfId="0" applyNumberFormat="1" applyFill="1" applyBorder="1" applyAlignment="1">
      <alignment horizontal="center"/>
    </xf>
    <xf numFmtId="9" fontId="0" fillId="0" borderId="6" xfId="0" applyNumberFormat="1" applyFill="1" applyBorder="1" applyAlignment="1">
      <alignment horizontal="center"/>
    </xf>
    <xf numFmtId="0" fontId="10" fillId="0" borderId="0" xfId="0" applyFont="1" applyAlignment="1">
      <alignment vertical="center"/>
    </xf>
    <xf numFmtId="49" fontId="0" fillId="2" borderId="0" xfId="0" applyNumberFormat="1" applyFill="1" applyBorder="1" applyAlignment="1">
      <alignment horizontal="right" vertical="top"/>
    </xf>
    <xf numFmtId="49" fontId="0" fillId="2" borderId="0" xfId="0" applyNumberFormat="1" applyFill="1" applyBorder="1" applyAlignment="1">
      <alignment horizontal="right"/>
    </xf>
    <xf numFmtId="49" fontId="0" fillId="2" borderId="13" xfId="0" applyNumberFormat="1" applyFill="1" applyBorder="1"/>
    <xf numFmtId="9" fontId="0" fillId="0" borderId="14" xfId="0" applyNumberFormat="1" applyFill="1" applyBorder="1"/>
    <xf numFmtId="2" fontId="0" fillId="0" borderId="0" xfId="0" applyNumberFormat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49" fontId="1" fillId="2" borderId="5" xfId="0" applyNumberFormat="1" applyFont="1" applyFill="1" applyBorder="1"/>
    <xf numFmtId="49" fontId="1" fillId="2" borderId="6" xfId="0" applyNumberFormat="1" applyFont="1" applyFill="1" applyBorder="1"/>
    <xf numFmtId="49" fontId="1" fillId="2" borderId="7" xfId="0" applyNumberFormat="1" applyFont="1" applyFill="1" applyBorder="1"/>
    <xf numFmtId="49" fontId="0" fillId="2" borderId="8" xfId="0" applyNumberFormat="1" applyFill="1" applyBorder="1"/>
    <xf numFmtId="49" fontId="0" fillId="2" borderId="9" xfId="0" applyNumberFormat="1" applyFill="1" applyBorder="1"/>
    <xf numFmtId="49" fontId="0" fillId="2" borderId="10" xfId="0" applyNumberFormat="1" applyFill="1" applyBorder="1"/>
    <xf numFmtId="49" fontId="0" fillId="2" borderId="11" xfId="0" applyNumberFormat="1" applyFill="1" applyBorder="1" applyAlignment="1">
      <alignment wrapText="1"/>
    </xf>
    <xf numFmtId="49" fontId="0" fillId="2" borderId="0" xfId="0" applyNumberFormat="1" applyFill="1" applyBorder="1" applyAlignment="1">
      <alignment wrapText="1"/>
    </xf>
    <xf numFmtId="49" fontId="0" fillId="2" borderId="12" xfId="0" applyNumberFormat="1" applyFill="1" applyBorder="1" applyAlignment="1">
      <alignment wrapText="1"/>
    </xf>
    <xf numFmtId="49" fontId="0" fillId="2" borderId="13" xfId="0" applyNumberFormat="1" applyFill="1" applyBorder="1"/>
    <xf numFmtId="49" fontId="0" fillId="2" borderId="14" xfId="0" applyNumberFormat="1" applyFill="1" applyBorder="1"/>
    <xf numFmtId="49" fontId="0" fillId="2" borderId="15" xfId="0" applyNumberFormat="1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Euro" xfId="2" xr:uid="{00000000-0005-0000-0000-000000000000}"/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20" fmlaRange="Dropdown!$H$2:$H$4" sel="0" val="0"/>
</file>

<file path=xl/ctrlProps/ctrlProp10.xml><?xml version="1.0" encoding="utf-8"?>
<formControlPr xmlns="http://schemas.microsoft.com/office/spreadsheetml/2009/9/main" objectType="Drop" dropLines="4" dropStyle="combo" dx="20" fmlaLink="D26" fmlaRange="Dropdown!$D$2:$D$5" sel="1" val="0"/>
</file>

<file path=xl/ctrlProps/ctrlProp11.xml><?xml version="1.0" encoding="utf-8"?>
<formControlPr xmlns="http://schemas.microsoft.com/office/spreadsheetml/2009/9/main" objectType="Drop" dropLines="13" dropStyle="combo" dx="20" fmlaLink="C27" fmlaRange="Dropdown!$E$2:$E$14" sel="1" val="0"/>
</file>

<file path=xl/ctrlProps/ctrlProp12.xml><?xml version="1.0" encoding="utf-8"?>
<formControlPr xmlns="http://schemas.microsoft.com/office/spreadsheetml/2009/9/main" objectType="Drop" dropLines="4" dropStyle="combo" dx="20" fmlaLink="D27" fmlaRange="Dropdown!$D$2:$D$5" sel="1" val="0"/>
</file>

<file path=xl/ctrlProps/ctrlProp13.xml><?xml version="1.0" encoding="utf-8"?>
<formControlPr xmlns="http://schemas.microsoft.com/office/spreadsheetml/2009/9/main" objectType="Drop" dropLines="4" dropStyle="combo" dx="20" fmlaLink="C32" fmlaRange="Dropdown!$F$2:$F$5" sel="1" val="0"/>
</file>

<file path=xl/ctrlProps/ctrlProp14.xml><?xml version="1.0" encoding="utf-8"?>
<formControlPr xmlns="http://schemas.microsoft.com/office/spreadsheetml/2009/9/main" objectType="Drop" dropLines="34" dropStyle="combo" dx="20" fmlaLink="D32" fmlaRange="Dropdown!$G$2:$G$35" sel="1" val="0"/>
</file>

<file path=xl/ctrlProps/ctrlProp15.xml><?xml version="1.0" encoding="utf-8"?>
<formControlPr xmlns="http://schemas.microsoft.com/office/spreadsheetml/2009/9/main" objectType="Drop" dropLines="4" dropStyle="combo" dx="20" fmlaLink="C33" fmlaRange="Dropdown!$F$2:$F$5" sel="1" val="0"/>
</file>

<file path=xl/ctrlProps/ctrlProp16.xml><?xml version="1.0" encoding="utf-8"?>
<formControlPr xmlns="http://schemas.microsoft.com/office/spreadsheetml/2009/9/main" objectType="Drop" dropLines="35" dropStyle="combo" dx="20" fmlaLink="D33" fmlaRange="Dropdown!$G$2:$G$35" sel="1" val="0"/>
</file>

<file path=xl/ctrlProps/ctrlProp17.xml><?xml version="1.0" encoding="utf-8"?>
<formControlPr xmlns="http://schemas.microsoft.com/office/spreadsheetml/2009/9/main" objectType="Drop" dropLines="4" dropStyle="combo" dx="20" fmlaLink="C34" fmlaRange="Dropdown!$F$2:$F$5" sel="1" val="0"/>
</file>

<file path=xl/ctrlProps/ctrlProp18.xml><?xml version="1.0" encoding="utf-8"?>
<formControlPr xmlns="http://schemas.microsoft.com/office/spreadsheetml/2009/9/main" objectType="Drop" dropLines="35" dropStyle="combo" dx="20" fmlaLink="D34" fmlaRange="Dropdown!$G$2:$G$35" sel="1" val="0"/>
</file>

<file path=xl/ctrlProps/ctrlProp2.xml><?xml version="1.0" encoding="utf-8"?>
<formControlPr xmlns="http://schemas.microsoft.com/office/spreadsheetml/2009/9/main" objectType="Drop" dropLines="21" dropStyle="combo" dx="20" fmlaRange="Dropdown!$B$2:$B$22" sel="0" val="0"/>
</file>

<file path=xl/ctrlProps/ctrlProp3.xml><?xml version="1.0" encoding="utf-8"?>
<formControlPr xmlns="http://schemas.microsoft.com/office/spreadsheetml/2009/9/main" objectType="Drop" dropLines="20" dropStyle="combo" dx="20" fmlaLink="$C$19" fmlaRange="Dropdown!$C$2:$C$21" sel="1" val="0"/>
</file>

<file path=xl/ctrlProps/ctrlProp4.xml><?xml version="1.0" encoding="utf-8"?>
<formControlPr xmlns="http://schemas.microsoft.com/office/spreadsheetml/2009/9/main" objectType="Drop" dropLines="5" dropStyle="combo" dx="20" fmlaLink="$D$19" fmlaRange="Dropdown!$D$2:$D$5" sel="1" val="0"/>
</file>

<file path=xl/ctrlProps/ctrlProp5.xml><?xml version="1.0" encoding="utf-8"?>
<formControlPr xmlns="http://schemas.microsoft.com/office/spreadsheetml/2009/9/main" objectType="Drop" dropLines="20" dropStyle="combo" dx="20" fmlaLink="C20" fmlaRange="Dropdown!$C$2:$C$21" sel="1" val="0"/>
</file>

<file path=xl/ctrlProps/ctrlProp6.xml><?xml version="1.0" encoding="utf-8"?>
<formControlPr xmlns="http://schemas.microsoft.com/office/spreadsheetml/2009/9/main" objectType="Drop" dropStyle="combo" dx="20" fmlaLink="D20" fmlaRange="Dropdown!$D$2:$D$5" sel="1" val="0"/>
</file>

<file path=xl/ctrlProps/ctrlProp7.xml><?xml version="1.0" encoding="utf-8"?>
<formControlPr xmlns="http://schemas.microsoft.com/office/spreadsheetml/2009/9/main" objectType="Drop" dropLines="13" dropStyle="combo" dx="20" fmlaLink="C25" fmlaRange="Dropdown!$E$2:$E$14" sel="1" val="0"/>
</file>

<file path=xl/ctrlProps/ctrlProp8.xml><?xml version="1.0" encoding="utf-8"?>
<formControlPr xmlns="http://schemas.microsoft.com/office/spreadsheetml/2009/9/main" objectType="Drop" dropStyle="combo" dx="20" fmlaLink="D25" fmlaRange="Dropdown!$D$2:$D$5" sel="1" val="0"/>
</file>

<file path=xl/ctrlProps/ctrlProp9.xml><?xml version="1.0" encoding="utf-8"?>
<formControlPr xmlns="http://schemas.microsoft.com/office/spreadsheetml/2009/9/main" objectType="Drop" dropLines="13" dropStyle="combo" dx="20" fmlaLink="C26" fmlaRange="Dropdown!$E$2:$E$14" sel="1" val="0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19050</xdr:rowOff>
        </xdr:from>
        <xdr:to>
          <xdr:col>7</xdr:col>
          <xdr:colOff>866775</xdr:colOff>
          <xdr:row>8</xdr:row>
          <xdr:rowOff>28575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9</xdr:row>
          <xdr:rowOff>19050</xdr:rowOff>
        </xdr:from>
        <xdr:to>
          <xdr:col>7</xdr:col>
          <xdr:colOff>847725</xdr:colOff>
          <xdr:row>10</xdr:row>
          <xdr:rowOff>28575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</xdr:row>
          <xdr:rowOff>19050</xdr:rowOff>
        </xdr:from>
        <xdr:to>
          <xdr:col>3</xdr:col>
          <xdr:colOff>19050</xdr:colOff>
          <xdr:row>18</xdr:row>
          <xdr:rowOff>209550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18</xdr:row>
          <xdr:rowOff>9525</xdr:rowOff>
        </xdr:from>
        <xdr:to>
          <xdr:col>4</xdr:col>
          <xdr:colOff>9525</xdr:colOff>
          <xdr:row>18</xdr:row>
          <xdr:rowOff>219075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19050</xdr:rowOff>
        </xdr:from>
        <xdr:to>
          <xdr:col>3</xdr:col>
          <xdr:colOff>38100</xdr:colOff>
          <xdr:row>19</xdr:row>
          <xdr:rowOff>219075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28575</xdr:rowOff>
        </xdr:from>
        <xdr:to>
          <xdr:col>3</xdr:col>
          <xdr:colOff>542925</xdr:colOff>
          <xdr:row>20</xdr:row>
          <xdr:rowOff>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24</xdr:row>
          <xdr:rowOff>19050</xdr:rowOff>
        </xdr:from>
        <xdr:to>
          <xdr:col>3</xdr:col>
          <xdr:colOff>57150</xdr:colOff>
          <xdr:row>24</xdr:row>
          <xdr:rowOff>209550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24</xdr:row>
          <xdr:rowOff>19050</xdr:rowOff>
        </xdr:from>
        <xdr:to>
          <xdr:col>3</xdr:col>
          <xdr:colOff>533400</xdr:colOff>
          <xdr:row>24</xdr:row>
          <xdr:rowOff>209550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25</xdr:row>
          <xdr:rowOff>19050</xdr:rowOff>
        </xdr:from>
        <xdr:to>
          <xdr:col>3</xdr:col>
          <xdr:colOff>47625</xdr:colOff>
          <xdr:row>25</xdr:row>
          <xdr:rowOff>219075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25</xdr:row>
          <xdr:rowOff>28575</xdr:rowOff>
        </xdr:from>
        <xdr:to>
          <xdr:col>3</xdr:col>
          <xdr:colOff>542925</xdr:colOff>
          <xdr:row>26</xdr:row>
          <xdr:rowOff>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19050</xdr:rowOff>
        </xdr:from>
        <xdr:to>
          <xdr:col>3</xdr:col>
          <xdr:colOff>57150</xdr:colOff>
          <xdr:row>26</xdr:row>
          <xdr:rowOff>219075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26</xdr:row>
          <xdr:rowOff>19050</xdr:rowOff>
        </xdr:from>
        <xdr:to>
          <xdr:col>3</xdr:col>
          <xdr:colOff>542925</xdr:colOff>
          <xdr:row>26</xdr:row>
          <xdr:rowOff>219075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31</xdr:row>
          <xdr:rowOff>19050</xdr:rowOff>
        </xdr:from>
        <xdr:to>
          <xdr:col>3</xdr:col>
          <xdr:colOff>0</xdr:colOff>
          <xdr:row>31</xdr:row>
          <xdr:rowOff>219075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31</xdr:row>
          <xdr:rowOff>19050</xdr:rowOff>
        </xdr:from>
        <xdr:to>
          <xdr:col>3</xdr:col>
          <xdr:colOff>542925</xdr:colOff>
          <xdr:row>31</xdr:row>
          <xdr:rowOff>219075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32</xdr:row>
          <xdr:rowOff>19050</xdr:rowOff>
        </xdr:from>
        <xdr:to>
          <xdr:col>2</xdr:col>
          <xdr:colOff>695325</xdr:colOff>
          <xdr:row>32</xdr:row>
          <xdr:rowOff>219075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19050</xdr:rowOff>
        </xdr:from>
        <xdr:to>
          <xdr:col>3</xdr:col>
          <xdr:colOff>514350</xdr:colOff>
          <xdr:row>32</xdr:row>
          <xdr:rowOff>209550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</xdr:row>
          <xdr:rowOff>19050</xdr:rowOff>
        </xdr:from>
        <xdr:to>
          <xdr:col>2</xdr:col>
          <xdr:colOff>695325</xdr:colOff>
          <xdr:row>33</xdr:row>
          <xdr:rowOff>219075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19050</xdr:rowOff>
        </xdr:from>
        <xdr:to>
          <xdr:col>3</xdr:col>
          <xdr:colOff>523875</xdr:colOff>
          <xdr:row>33</xdr:row>
          <xdr:rowOff>219075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H61"/>
  <sheetViews>
    <sheetView tabSelected="1" workbookViewId="0">
      <selection activeCell="I8" sqref="I8"/>
    </sheetView>
  </sheetViews>
  <sheetFormatPr baseColWidth="10" defaultRowHeight="15" x14ac:dyDescent="0.25"/>
  <cols>
    <col min="1" max="1" width="4.28515625" style="30" customWidth="1"/>
    <col min="2" max="2" width="51.5703125" customWidth="1"/>
    <col min="3" max="3" width="10.28515625" bestFit="1" customWidth="1"/>
    <col min="4" max="4" width="8" customWidth="1"/>
    <col min="5" max="5" width="9.42578125" customWidth="1"/>
    <col min="6" max="6" width="16.28515625" customWidth="1"/>
    <col min="7" max="7" width="11.7109375" style="3" customWidth="1"/>
    <col min="8" max="8" width="13.42578125" style="32" bestFit="1" customWidth="1"/>
  </cols>
  <sheetData>
    <row r="1" spans="1:8" x14ac:dyDescent="0.25">
      <c r="A1" s="99" t="s">
        <v>0</v>
      </c>
      <c r="B1" s="100"/>
      <c r="C1" s="100"/>
      <c r="D1" s="100"/>
      <c r="E1" s="100"/>
      <c r="F1" s="100"/>
      <c r="G1" s="100"/>
      <c r="H1" s="101"/>
    </row>
    <row r="2" spans="1:8" x14ac:dyDescent="0.25">
      <c r="A2" s="102" t="s">
        <v>1</v>
      </c>
      <c r="B2" s="103"/>
      <c r="C2" s="103"/>
      <c r="D2" s="103"/>
      <c r="E2" s="103"/>
      <c r="F2" s="103"/>
      <c r="G2" s="103"/>
      <c r="H2" s="104"/>
    </row>
    <row r="3" spans="1:8" ht="28.9" customHeight="1" x14ac:dyDescent="0.25">
      <c r="A3" s="105" t="s">
        <v>120</v>
      </c>
      <c r="B3" s="106"/>
      <c r="C3" s="106"/>
      <c r="D3" s="106"/>
      <c r="E3" s="106"/>
      <c r="F3" s="106"/>
      <c r="G3" s="106"/>
      <c r="H3" s="107"/>
    </row>
    <row r="4" spans="1:8" x14ac:dyDescent="0.25">
      <c r="A4" s="108" t="s">
        <v>186</v>
      </c>
      <c r="B4" s="109"/>
      <c r="C4" s="109"/>
      <c r="D4" s="109"/>
      <c r="E4" s="109"/>
      <c r="F4" s="109"/>
      <c r="G4" s="109"/>
      <c r="H4" s="110"/>
    </row>
    <row r="5" spans="1:8" ht="1.9" customHeight="1" x14ac:dyDescent="0.25">
      <c r="A5" s="33"/>
      <c r="B5" s="34"/>
      <c r="C5" s="34"/>
      <c r="D5" s="34"/>
      <c r="E5" s="34"/>
      <c r="F5" s="34"/>
      <c r="G5" s="35"/>
      <c r="H5" s="36"/>
    </row>
    <row r="6" spans="1:8" ht="43.15" customHeight="1" x14ac:dyDescent="0.25">
      <c r="A6" s="37"/>
      <c r="B6" s="91" t="s">
        <v>2</v>
      </c>
      <c r="C6" s="111"/>
      <c r="D6" s="112"/>
      <c r="E6" s="112"/>
      <c r="F6" s="112"/>
      <c r="G6" s="112"/>
      <c r="H6" s="113"/>
    </row>
    <row r="7" spans="1:8" ht="8.4499999999999993" customHeight="1" x14ac:dyDescent="0.25">
      <c r="A7" s="37"/>
      <c r="B7" s="38"/>
      <c r="C7" s="38"/>
      <c r="D7" s="38"/>
      <c r="E7" s="38"/>
      <c r="F7" s="38"/>
      <c r="G7" s="39"/>
      <c r="H7" s="40"/>
    </row>
    <row r="8" spans="1:8" x14ac:dyDescent="0.25">
      <c r="A8" s="37"/>
      <c r="B8" s="92" t="s">
        <v>3</v>
      </c>
      <c r="C8" s="38"/>
      <c r="D8" s="38"/>
      <c r="E8" s="38"/>
      <c r="F8" s="38"/>
      <c r="G8" s="39"/>
      <c r="H8" s="40"/>
    </row>
    <row r="9" spans="1:8" ht="10.15" customHeight="1" x14ac:dyDescent="0.25">
      <c r="A9" s="37"/>
      <c r="B9" s="38"/>
      <c r="C9" s="38"/>
      <c r="D9" s="38"/>
      <c r="E9" s="38"/>
      <c r="F9" s="38"/>
      <c r="G9" s="39"/>
      <c r="H9" s="40"/>
    </row>
    <row r="10" spans="1:8" x14ac:dyDescent="0.25">
      <c r="A10" s="37"/>
      <c r="B10" s="92" t="s">
        <v>4</v>
      </c>
      <c r="C10" s="38"/>
      <c r="D10" s="38"/>
      <c r="E10" s="38"/>
      <c r="F10" s="38"/>
      <c r="G10" s="39"/>
      <c r="H10" s="40"/>
    </row>
    <row r="11" spans="1:8" ht="10.15" customHeight="1" x14ac:dyDescent="0.25">
      <c r="A11" s="37"/>
      <c r="B11" s="38"/>
      <c r="C11" s="38"/>
      <c r="D11" s="38"/>
      <c r="E11" s="38"/>
      <c r="F11" s="38"/>
      <c r="G11" s="39"/>
      <c r="H11" s="40"/>
    </row>
    <row r="12" spans="1:8" x14ac:dyDescent="0.25">
      <c r="A12" s="37"/>
      <c r="B12" s="92" t="s">
        <v>5</v>
      </c>
      <c r="C12" s="96"/>
      <c r="D12" s="97"/>
      <c r="E12" s="97"/>
      <c r="F12" s="97"/>
      <c r="G12" s="97"/>
      <c r="H12" s="98"/>
    </row>
    <row r="13" spans="1:8" ht="6.6" customHeight="1" x14ac:dyDescent="0.25">
      <c r="A13" s="37"/>
      <c r="B13" s="38"/>
      <c r="C13" s="38"/>
      <c r="D13" s="38"/>
      <c r="E13" s="38"/>
      <c r="F13" s="38"/>
      <c r="G13" s="39"/>
      <c r="H13" s="40"/>
    </row>
    <row r="14" spans="1:8" x14ac:dyDescent="0.25">
      <c r="A14" s="37"/>
      <c r="B14" s="92" t="s">
        <v>6</v>
      </c>
      <c r="C14" s="96"/>
      <c r="D14" s="97"/>
      <c r="E14" s="97"/>
      <c r="F14" s="97"/>
      <c r="G14" s="97"/>
      <c r="H14" s="98"/>
    </row>
    <row r="15" spans="1:8" ht="6.6" customHeight="1" x14ac:dyDescent="0.25">
      <c r="A15" s="93"/>
      <c r="B15" s="42"/>
      <c r="C15" s="42"/>
      <c r="D15" s="42"/>
      <c r="E15" s="42"/>
      <c r="F15" s="42"/>
      <c r="G15" s="43"/>
      <c r="H15" s="44"/>
    </row>
    <row r="16" spans="1:8" s="1" customFormat="1" x14ac:dyDescent="0.25">
      <c r="A16" s="59" t="s">
        <v>121</v>
      </c>
      <c r="B16" s="60" t="s">
        <v>122</v>
      </c>
      <c r="C16" s="60"/>
      <c r="D16" s="60"/>
      <c r="E16" s="60"/>
      <c r="F16" s="60"/>
      <c r="G16" s="61"/>
      <c r="H16" s="62">
        <f>SUM(H17+H23+H30+H37)</f>
        <v>0</v>
      </c>
    </row>
    <row r="17" spans="1:8" x14ac:dyDescent="0.25">
      <c r="A17" s="45" t="s">
        <v>123</v>
      </c>
      <c r="B17" s="46" t="s">
        <v>124</v>
      </c>
      <c r="C17" s="46"/>
      <c r="D17" s="46"/>
      <c r="E17" s="46"/>
      <c r="F17" s="46"/>
      <c r="G17" s="47"/>
      <c r="H17" s="48">
        <f>SUM(H19:H22)</f>
        <v>0</v>
      </c>
    </row>
    <row r="18" spans="1:8" s="31" customFormat="1" ht="40.5" thickBot="1" x14ac:dyDescent="0.3">
      <c r="A18" s="49"/>
      <c r="B18" s="67" t="s">
        <v>125</v>
      </c>
      <c r="C18" s="68" t="s">
        <v>126</v>
      </c>
      <c r="D18" s="68" t="s">
        <v>9</v>
      </c>
      <c r="E18" s="68" t="s">
        <v>176</v>
      </c>
      <c r="F18" s="68" t="s">
        <v>127</v>
      </c>
      <c r="G18" s="69" t="s">
        <v>128</v>
      </c>
      <c r="H18" s="70" t="s">
        <v>67</v>
      </c>
    </row>
    <row r="19" spans="1:8" ht="18" customHeight="1" x14ac:dyDescent="0.25">
      <c r="A19" s="37"/>
      <c r="B19" s="71" t="s">
        <v>129</v>
      </c>
      <c r="C19" s="72">
        <v>1</v>
      </c>
      <c r="D19" s="72">
        <v>1</v>
      </c>
      <c r="E19" s="71">
        <v>0</v>
      </c>
      <c r="F19" s="82">
        <f>IF(C19&lt;&gt;1,(VLOOKUP(C19,Personalkostenpauschalen!A16:I34,D19+5,FALSE)),0)</f>
        <v>0</v>
      </c>
      <c r="G19" s="88">
        <v>1</v>
      </c>
      <c r="H19" s="73">
        <f>SUM(E19*F19*G19)</f>
        <v>0</v>
      </c>
    </row>
    <row r="20" spans="1:8" ht="18" customHeight="1" x14ac:dyDescent="0.25">
      <c r="A20" s="37"/>
      <c r="B20" s="74" t="s">
        <v>130</v>
      </c>
      <c r="C20" s="81">
        <v>1</v>
      </c>
      <c r="D20" s="75">
        <v>1</v>
      </c>
      <c r="E20" s="74">
        <v>0</v>
      </c>
      <c r="F20" s="85">
        <f>IF(C20&lt;&gt;1,(VLOOKUP(C20,Personalkostenpauschalen!A17:I34,D20+5,FALSE)),0)</f>
        <v>0</v>
      </c>
      <c r="G20" s="89">
        <v>1</v>
      </c>
      <c r="H20" s="77">
        <f t="shared" ref="H20:H22" si="0">SUM(E20*F20*G20)</f>
        <v>0</v>
      </c>
    </row>
    <row r="21" spans="1:8" ht="45" x14ac:dyDescent="0.25">
      <c r="A21" s="37"/>
      <c r="B21" s="64" t="s">
        <v>131</v>
      </c>
      <c r="C21" s="42"/>
      <c r="D21" s="42"/>
      <c r="E21" s="42"/>
      <c r="F21" s="42"/>
      <c r="G21" s="84">
        <v>1</v>
      </c>
      <c r="H21" s="65">
        <v>0</v>
      </c>
    </row>
    <row r="22" spans="1:8" ht="45" x14ac:dyDescent="0.25">
      <c r="A22" s="41"/>
      <c r="B22" s="64" t="s">
        <v>131</v>
      </c>
      <c r="C22" s="42"/>
      <c r="D22" s="42"/>
      <c r="E22" s="42"/>
      <c r="F22" s="42"/>
      <c r="G22" s="84">
        <v>1</v>
      </c>
      <c r="H22" s="65">
        <f t="shared" si="0"/>
        <v>0</v>
      </c>
    </row>
    <row r="23" spans="1:8" x14ac:dyDescent="0.25">
      <c r="A23" s="45" t="s">
        <v>132</v>
      </c>
      <c r="B23" s="46" t="s">
        <v>133</v>
      </c>
      <c r="C23" s="46"/>
      <c r="D23" s="46"/>
      <c r="E23" s="46"/>
      <c r="F23" s="46"/>
      <c r="G23" s="47"/>
      <c r="H23" s="48">
        <f>SUM(H25:H29)</f>
        <v>0</v>
      </c>
    </row>
    <row r="24" spans="1:8" s="31" customFormat="1" ht="40.5" thickBot="1" x14ac:dyDescent="0.3">
      <c r="A24" s="49"/>
      <c r="B24" s="67" t="s">
        <v>125</v>
      </c>
      <c r="C24" s="68" t="s">
        <v>126</v>
      </c>
      <c r="D24" s="68" t="s">
        <v>9</v>
      </c>
      <c r="E24" s="68" t="s">
        <v>176</v>
      </c>
      <c r="F24" s="68" t="s">
        <v>127</v>
      </c>
      <c r="G24" s="69" t="s">
        <v>128</v>
      </c>
      <c r="H24" s="70" t="s">
        <v>67</v>
      </c>
    </row>
    <row r="25" spans="1:8" ht="18" customHeight="1" x14ac:dyDescent="0.25">
      <c r="A25" s="37"/>
      <c r="B25" s="71" t="s">
        <v>134</v>
      </c>
      <c r="C25" s="72">
        <v>1</v>
      </c>
      <c r="D25" s="72">
        <v>1</v>
      </c>
      <c r="E25" s="71">
        <v>0</v>
      </c>
      <c r="F25" s="87">
        <f>IF(C25&lt;&gt;1,(VLOOKUP(C25+3,Personalkostenpauschalen!A16:I34,D25+5,FALSE)),0)</f>
        <v>0</v>
      </c>
      <c r="G25" s="88">
        <v>1</v>
      </c>
      <c r="H25" s="73">
        <f>SUM(E25*F25*G25)</f>
        <v>0</v>
      </c>
    </row>
    <row r="26" spans="1:8" ht="18" customHeight="1" x14ac:dyDescent="0.25">
      <c r="A26" s="37"/>
      <c r="B26" s="74" t="s">
        <v>135</v>
      </c>
      <c r="C26" s="75">
        <v>1</v>
      </c>
      <c r="D26" s="75">
        <v>1</v>
      </c>
      <c r="E26" s="74">
        <v>0</v>
      </c>
      <c r="F26" s="86">
        <f>IF(C26&lt;&gt;1,(VLOOKUP(C26+3,Personalkostenpauschalen!A17:I34,D26+5,FALSE)),0)</f>
        <v>0</v>
      </c>
      <c r="G26" s="89">
        <v>1</v>
      </c>
      <c r="H26" s="77">
        <f t="shared" ref="H26:H29" si="1">SUM(E26*F26*G26)</f>
        <v>0</v>
      </c>
    </row>
    <row r="27" spans="1:8" ht="18" customHeight="1" x14ac:dyDescent="0.25">
      <c r="A27" s="37"/>
      <c r="B27" s="74" t="s">
        <v>136</v>
      </c>
      <c r="C27" s="75">
        <v>1</v>
      </c>
      <c r="D27" s="75">
        <v>1</v>
      </c>
      <c r="E27" s="74">
        <v>0</v>
      </c>
      <c r="F27" s="85">
        <f>IF(C27&lt;&gt;1,(VLOOKUP(C27+3,Personalkostenpauschalen!A18:I34,D27+5,FALSE)),0)</f>
        <v>0</v>
      </c>
      <c r="G27" s="89">
        <v>1</v>
      </c>
      <c r="H27" s="77">
        <f t="shared" si="1"/>
        <v>0</v>
      </c>
    </row>
    <row r="28" spans="1:8" ht="45" x14ac:dyDescent="0.25">
      <c r="A28" s="37"/>
      <c r="B28" s="78" t="s">
        <v>131</v>
      </c>
      <c r="C28" s="75"/>
      <c r="D28" s="75"/>
      <c r="E28" s="42"/>
      <c r="F28" s="85"/>
      <c r="G28" s="83">
        <v>1</v>
      </c>
      <c r="H28" s="79">
        <f t="shared" si="1"/>
        <v>0</v>
      </c>
    </row>
    <row r="29" spans="1:8" ht="45" x14ac:dyDescent="0.25">
      <c r="A29" s="41"/>
      <c r="B29" s="64" t="s">
        <v>131</v>
      </c>
      <c r="C29" s="42"/>
      <c r="D29" s="42"/>
      <c r="E29" s="42"/>
      <c r="F29" s="85"/>
      <c r="G29" s="84">
        <v>1</v>
      </c>
      <c r="H29" s="65">
        <f t="shared" si="1"/>
        <v>0</v>
      </c>
    </row>
    <row r="30" spans="1:8" x14ac:dyDescent="0.25">
      <c r="A30" s="45" t="s">
        <v>137</v>
      </c>
      <c r="B30" s="46" t="s">
        <v>138</v>
      </c>
      <c r="C30" s="46"/>
      <c r="D30" s="46"/>
      <c r="E30" s="46"/>
      <c r="F30" s="46"/>
      <c r="G30" s="47"/>
      <c r="H30" s="48">
        <f>SUM(H32:H36)</f>
        <v>0</v>
      </c>
    </row>
    <row r="31" spans="1:8" s="31" customFormat="1" ht="30.75" thickBot="1" x14ac:dyDescent="0.3">
      <c r="A31" s="49"/>
      <c r="B31" s="67" t="s">
        <v>125</v>
      </c>
      <c r="C31" s="68" t="s">
        <v>126</v>
      </c>
      <c r="D31" s="68" t="s">
        <v>106</v>
      </c>
      <c r="E31" s="68" t="s">
        <v>139</v>
      </c>
      <c r="F31" s="68" t="s">
        <v>140</v>
      </c>
      <c r="G31" s="69" t="s">
        <v>128</v>
      </c>
      <c r="H31" s="70" t="s">
        <v>67</v>
      </c>
    </row>
    <row r="32" spans="1:8" ht="18" customHeight="1" x14ac:dyDescent="0.25">
      <c r="A32" s="37"/>
      <c r="B32" s="71" t="s">
        <v>141</v>
      </c>
      <c r="C32" s="72">
        <v>1</v>
      </c>
      <c r="D32" s="72">
        <v>1</v>
      </c>
      <c r="E32" s="71">
        <v>0</v>
      </c>
      <c r="F32" s="82">
        <f>IF(C32&lt;&gt;1,(VLOOKUP(D32-1,Hilfskräfte!A16:E48,C32+1,FALSE)),0)</f>
        <v>0</v>
      </c>
      <c r="G32" s="88">
        <v>1</v>
      </c>
      <c r="H32" s="73">
        <f>SUM(E32*F32*G32)</f>
        <v>0</v>
      </c>
    </row>
    <row r="33" spans="1:8" ht="18" customHeight="1" x14ac:dyDescent="0.25">
      <c r="A33" s="37"/>
      <c r="B33" s="74" t="s">
        <v>142</v>
      </c>
      <c r="C33" s="75">
        <v>1</v>
      </c>
      <c r="D33" s="75">
        <v>1</v>
      </c>
      <c r="E33" s="74">
        <v>0</v>
      </c>
      <c r="F33" s="86">
        <f>IF(C33&lt;&gt;1,(VLOOKUP(D33-1,Hilfskräfte!A16:E48,C33+1,FALSE)),0)</f>
        <v>0</v>
      </c>
      <c r="G33" s="89">
        <v>1</v>
      </c>
      <c r="H33" s="77">
        <f t="shared" ref="H33:H36" si="2">SUM(E33*F33*G33)</f>
        <v>0</v>
      </c>
    </row>
    <row r="34" spans="1:8" ht="18" customHeight="1" x14ac:dyDescent="0.25">
      <c r="A34" s="37"/>
      <c r="B34" s="74" t="s">
        <v>143</v>
      </c>
      <c r="C34" s="75">
        <v>1</v>
      </c>
      <c r="D34" s="75">
        <v>1</v>
      </c>
      <c r="E34" s="74">
        <v>0</v>
      </c>
      <c r="F34" s="85">
        <f>IF(C34&lt;&gt;1,(VLOOKUP(D34-1,Hilfskräfte!A16:E48,C34+1,FALSE)),0)</f>
        <v>0</v>
      </c>
      <c r="G34" s="89">
        <v>1</v>
      </c>
      <c r="H34" s="77">
        <f t="shared" si="2"/>
        <v>0</v>
      </c>
    </row>
    <row r="35" spans="1:8" ht="45" x14ac:dyDescent="0.25">
      <c r="A35" s="37"/>
      <c r="B35" s="78" t="s">
        <v>131</v>
      </c>
      <c r="C35" s="75"/>
      <c r="D35" s="75"/>
      <c r="E35" s="42"/>
      <c r="F35" s="75"/>
      <c r="G35" s="83">
        <v>1</v>
      </c>
      <c r="H35" s="79">
        <f t="shared" si="2"/>
        <v>0</v>
      </c>
    </row>
    <row r="36" spans="1:8" ht="45" x14ac:dyDescent="0.25">
      <c r="A36" s="41"/>
      <c r="B36" s="64" t="s">
        <v>131</v>
      </c>
      <c r="C36" s="42"/>
      <c r="D36" s="42"/>
      <c r="E36" s="42"/>
      <c r="F36" s="42"/>
      <c r="G36" s="84">
        <v>1</v>
      </c>
      <c r="H36" s="65">
        <f t="shared" si="2"/>
        <v>0</v>
      </c>
    </row>
    <row r="37" spans="1:8" x14ac:dyDescent="0.25">
      <c r="A37" s="45" t="s">
        <v>144</v>
      </c>
      <c r="B37" s="46" t="s">
        <v>148</v>
      </c>
      <c r="C37" s="46"/>
      <c r="D37" s="46"/>
      <c r="E37" s="46"/>
      <c r="F37" s="46"/>
      <c r="G37" s="47"/>
      <c r="H37" s="48">
        <f>SUM(H38:H39)</f>
        <v>0</v>
      </c>
    </row>
    <row r="38" spans="1:8" x14ac:dyDescent="0.25">
      <c r="A38" s="37"/>
      <c r="B38" s="42" t="s">
        <v>145</v>
      </c>
      <c r="C38" s="42"/>
      <c r="D38" s="42"/>
      <c r="E38" s="42"/>
      <c r="F38" s="42"/>
      <c r="G38" s="43"/>
      <c r="H38" s="65">
        <v>0</v>
      </c>
    </row>
    <row r="39" spans="1:8" x14ac:dyDescent="0.25">
      <c r="A39" s="41"/>
      <c r="B39" s="66" t="s">
        <v>146</v>
      </c>
      <c r="C39" s="42"/>
      <c r="D39" s="42"/>
      <c r="E39" s="42"/>
      <c r="F39" s="42"/>
      <c r="G39" s="43"/>
      <c r="H39" s="65">
        <v>0</v>
      </c>
    </row>
    <row r="40" spans="1:8" s="1" customFormat="1" x14ac:dyDescent="0.25">
      <c r="A40" s="55" t="s">
        <v>147</v>
      </c>
      <c r="B40" s="56" t="s">
        <v>149</v>
      </c>
      <c r="C40" s="56"/>
      <c r="D40" s="56"/>
      <c r="E40" s="56"/>
      <c r="F40" s="56"/>
      <c r="G40" s="57"/>
      <c r="H40" s="58">
        <f>SUM(H41:H50)</f>
        <v>0</v>
      </c>
    </row>
    <row r="41" spans="1:8" x14ac:dyDescent="0.25">
      <c r="A41" s="37"/>
      <c r="B41" s="42" t="s">
        <v>150</v>
      </c>
      <c r="C41" s="42"/>
      <c r="D41" s="42"/>
      <c r="E41" s="42"/>
      <c r="F41" s="42"/>
      <c r="G41" s="43"/>
      <c r="H41" s="65">
        <v>0</v>
      </c>
    </row>
    <row r="42" spans="1:8" x14ac:dyDescent="0.25">
      <c r="A42" s="37"/>
      <c r="B42" s="75" t="s">
        <v>151</v>
      </c>
      <c r="C42" s="75"/>
      <c r="D42" s="75"/>
      <c r="E42" s="75"/>
      <c r="F42" s="75"/>
      <c r="G42" s="76"/>
      <c r="H42" s="79">
        <v>0</v>
      </c>
    </row>
    <row r="43" spans="1:8" x14ac:dyDescent="0.25">
      <c r="A43" s="37"/>
      <c r="B43" s="75" t="s">
        <v>152</v>
      </c>
      <c r="C43" s="75"/>
      <c r="D43" s="75"/>
      <c r="E43" s="75"/>
      <c r="F43" s="75"/>
      <c r="G43" s="76"/>
      <c r="H43" s="79">
        <v>0</v>
      </c>
    </row>
    <row r="44" spans="1:8" x14ac:dyDescent="0.25">
      <c r="A44" s="37"/>
      <c r="B44" s="75" t="s">
        <v>153</v>
      </c>
      <c r="C44" s="75"/>
      <c r="D44" s="75"/>
      <c r="E44" s="75"/>
      <c r="F44" s="75"/>
      <c r="G44" s="76"/>
      <c r="H44" s="79">
        <v>0</v>
      </c>
    </row>
    <row r="45" spans="1:8" x14ac:dyDescent="0.25">
      <c r="A45" s="37"/>
      <c r="B45" s="75" t="s">
        <v>154</v>
      </c>
      <c r="C45" s="75"/>
      <c r="D45" s="75"/>
      <c r="E45" s="75"/>
      <c r="F45" s="75"/>
      <c r="G45" s="76"/>
      <c r="H45" s="79">
        <v>0</v>
      </c>
    </row>
    <row r="46" spans="1:8" x14ac:dyDescent="0.25">
      <c r="A46" s="37"/>
      <c r="B46" s="75" t="s">
        <v>155</v>
      </c>
      <c r="C46" s="75"/>
      <c r="D46" s="75"/>
      <c r="E46" s="75"/>
      <c r="F46" s="75"/>
      <c r="G46" s="76"/>
      <c r="H46" s="79">
        <v>0</v>
      </c>
    </row>
    <row r="47" spans="1:8" x14ac:dyDescent="0.25">
      <c r="A47" s="37"/>
      <c r="B47" s="75" t="s">
        <v>156</v>
      </c>
      <c r="C47" s="75"/>
      <c r="D47" s="75"/>
      <c r="E47" s="75"/>
      <c r="F47" s="75"/>
      <c r="G47" s="76"/>
      <c r="H47" s="79">
        <v>0</v>
      </c>
    </row>
    <row r="48" spans="1:8" x14ac:dyDescent="0.25">
      <c r="A48" s="37"/>
      <c r="B48" s="74" t="s">
        <v>157</v>
      </c>
      <c r="C48" s="75"/>
      <c r="D48" s="75"/>
      <c r="E48" s="75"/>
      <c r="F48" s="75"/>
      <c r="G48" s="76"/>
      <c r="H48" s="79">
        <v>0</v>
      </c>
    </row>
    <row r="49" spans="1:8" x14ac:dyDescent="0.25">
      <c r="A49" s="37"/>
      <c r="B49" s="74" t="s">
        <v>157</v>
      </c>
      <c r="C49" s="75"/>
      <c r="D49" s="75"/>
      <c r="E49" s="75"/>
      <c r="F49" s="75"/>
      <c r="G49" s="76"/>
      <c r="H49" s="79">
        <v>0</v>
      </c>
    </row>
    <row r="50" spans="1:8" x14ac:dyDescent="0.25">
      <c r="A50" s="41"/>
      <c r="B50" s="63" t="s">
        <v>157</v>
      </c>
      <c r="C50" s="42"/>
      <c r="D50" s="42"/>
      <c r="E50" s="42"/>
      <c r="F50" s="42"/>
      <c r="G50" s="43"/>
      <c r="H50" s="65">
        <v>0</v>
      </c>
    </row>
    <row r="51" spans="1:8" s="1" customFormat="1" x14ac:dyDescent="0.25">
      <c r="A51" s="55" t="s">
        <v>158</v>
      </c>
      <c r="B51" s="56" t="s">
        <v>159</v>
      </c>
      <c r="C51" s="56"/>
      <c r="D51" s="56"/>
      <c r="E51" s="56"/>
      <c r="F51" s="56"/>
      <c r="G51" s="57"/>
      <c r="H51" s="58">
        <f>SUM(H52:H54)</f>
        <v>0</v>
      </c>
    </row>
    <row r="52" spans="1:8" x14ac:dyDescent="0.25">
      <c r="A52" s="37"/>
      <c r="B52" s="42" t="s">
        <v>160</v>
      </c>
      <c r="C52" s="42"/>
      <c r="D52" s="42"/>
      <c r="E52" s="42"/>
      <c r="F52" s="42"/>
      <c r="G52" s="43"/>
      <c r="H52" s="65">
        <v>0</v>
      </c>
    </row>
    <row r="53" spans="1:8" x14ac:dyDescent="0.25">
      <c r="A53" s="37"/>
      <c r="B53" s="80" t="s">
        <v>157</v>
      </c>
      <c r="C53" s="75"/>
      <c r="D53" s="75"/>
      <c r="E53" s="75"/>
      <c r="F53" s="75"/>
      <c r="G53" s="76"/>
      <c r="H53" s="79">
        <v>0</v>
      </c>
    </row>
    <row r="54" spans="1:8" x14ac:dyDescent="0.25">
      <c r="A54" s="41"/>
      <c r="B54" s="66" t="s">
        <v>157</v>
      </c>
      <c r="C54" s="42"/>
      <c r="D54" s="42"/>
      <c r="E54" s="42"/>
      <c r="F54" s="42"/>
      <c r="G54" s="43"/>
      <c r="H54" s="65">
        <v>0</v>
      </c>
    </row>
    <row r="55" spans="1:8" s="1" customFormat="1" x14ac:dyDescent="0.25">
      <c r="A55" s="55" t="s">
        <v>161</v>
      </c>
      <c r="B55" s="56" t="s">
        <v>162</v>
      </c>
      <c r="C55" s="56"/>
      <c r="D55" s="56"/>
      <c r="E55" s="56"/>
      <c r="F55" s="56"/>
      <c r="G55" s="57"/>
      <c r="H55" s="58">
        <f>SUM(H51+H40+H16)</f>
        <v>0</v>
      </c>
    </row>
    <row r="56" spans="1:8" x14ac:dyDescent="0.25">
      <c r="A56" s="50" t="s">
        <v>163</v>
      </c>
      <c r="B56" s="51" t="s">
        <v>164</v>
      </c>
      <c r="C56" s="51"/>
      <c r="D56" s="51"/>
      <c r="E56" s="51"/>
      <c r="F56" s="52">
        <f>SUM(H16)</f>
        <v>0</v>
      </c>
      <c r="G56" s="53">
        <v>0.66</v>
      </c>
      <c r="H56" s="54">
        <f>SUM(F56*G56)</f>
        <v>0</v>
      </c>
    </row>
    <row r="57" spans="1:8" s="1" customFormat="1" x14ac:dyDescent="0.25">
      <c r="A57" s="55" t="s">
        <v>165</v>
      </c>
      <c r="B57" s="56" t="s">
        <v>166</v>
      </c>
      <c r="C57" s="56"/>
      <c r="D57" s="56"/>
      <c r="E57" s="56"/>
      <c r="F57" s="56"/>
      <c r="G57" s="57"/>
      <c r="H57" s="58">
        <f>SUM(H55:H56)</f>
        <v>0</v>
      </c>
    </row>
    <row r="58" spans="1:8" x14ac:dyDescent="0.25">
      <c r="A58" s="50" t="s">
        <v>167</v>
      </c>
      <c r="B58" s="51" t="s">
        <v>172</v>
      </c>
      <c r="C58" s="51"/>
      <c r="D58" s="51"/>
      <c r="E58" s="51"/>
      <c r="F58" s="51"/>
      <c r="G58" s="94">
        <v>0.03</v>
      </c>
      <c r="H58" s="54">
        <f>SUM(H57*G58)</f>
        <v>0</v>
      </c>
    </row>
    <row r="59" spans="1:8" s="1" customFormat="1" x14ac:dyDescent="0.25">
      <c r="A59" s="55" t="s">
        <v>168</v>
      </c>
      <c r="B59" s="56" t="s">
        <v>169</v>
      </c>
      <c r="C59" s="56"/>
      <c r="D59" s="56"/>
      <c r="E59" s="56"/>
      <c r="F59" s="56"/>
      <c r="G59" s="57"/>
      <c r="H59" s="58">
        <f>SUM(H57:H58)</f>
        <v>0</v>
      </c>
    </row>
    <row r="60" spans="1:8" x14ac:dyDescent="0.25">
      <c r="A60" s="50" t="s">
        <v>170</v>
      </c>
      <c r="B60" s="51" t="s">
        <v>171</v>
      </c>
      <c r="C60" s="51"/>
      <c r="D60" s="51"/>
      <c r="E60" s="51"/>
      <c r="F60" s="51"/>
      <c r="G60" s="53">
        <v>0.19</v>
      </c>
      <c r="H60" s="54">
        <f>SUM(H59*G60)</f>
        <v>0</v>
      </c>
    </row>
    <row r="61" spans="1:8" s="1" customFormat="1" x14ac:dyDescent="0.25">
      <c r="A61" s="59" t="s">
        <v>173</v>
      </c>
      <c r="B61" s="60" t="s">
        <v>174</v>
      </c>
      <c r="C61" s="60"/>
      <c r="D61" s="60"/>
      <c r="E61" s="60"/>
      <c r="F61" s="60"/>
      <c r="G61" s="61"/>
      <c r="H61" s="62">
        <f>SUM(H59:H60)</f>
        <v>0</v>
      </c>
    </row>
  </sheetData>
  <mergeCells count="7">
    <mergeCell ref="C14:H14"/>
    <mergeCell ref="A1:H1"/>
    <mergeCell ref="A2:H2"/>
    <mergeCell ref="A3:H3"/>
    <mergeCell ref="A4:H4"/>
    <mergeCell ref="C12:H12"/>
    <mergeCell ref="C6:H6"/>
  </mergeCells>
  <pageMargins left="0.59055118110236227" right="0.15748031496062992" top="0.62992125984251968" bottom="0.35433070866141736" header="0.31496062992125984" footer="0.15748031496062992"/>
  <pageSetup paperSize="9" scale="72" orientation="portrait" r:id="rId1"/>
  <headerFooter>
    <oddHeader>&amp;LFormular I.2.2 - Kalkulationshilfe für wirtschaftliche Projekte&amp;R&amp;G</oddHeader>
    <oddFooter>&amp;L&amp;F Stand 25.03.2019&amp;R&amp;D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5" name="Drop Down 13">
              <controlPr defaultSize="0" autoLine="0" autoPict="0">
                <anchor moveWithCells="1">
                  <from>
                    <xdr:col>2</xdr:col>
                    <xdr:colOff>19050</xdr:colOff>
                    <xdr:row>7</xdr:row>
                    <xdr:rowOff>19050</xdr:rowOff>
                  </from>
                  <to>
                    <xdr:col>7</xdr:col>
                    <xdr:colOff>866775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Drop Down 14">
              <controlPr defaultSize="0" autoLine="0" autoPict="0">
                <anchor moveWithCells="1">
                  <from>
                    <xdr:col>2</xdr:col>
                    <xdr:colOff>38100</xdr:colOff>
                    <xdr:row>9</xdr:row>
                    <xdr:rowOff>19050</xdr:rowOff>
                  </from>
                  <to>
                    <xdr:col>7</xdr:col>
                    <xdr:colOff>847725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Drop Down 19">
              <controlPr defaultSize="0" autoLine="0" autoPict="0">
                <anchor moveWithCells="1">
                  <from>
                    <xdr:col>2</xdr:col>
                    <xdr:colOff>9525</xdr:colOff>
                    <xdr:row>18</xdr:row>
                    <xdr:rowOff>19050</xdr:rowOff>
                  </from>
                  <to>
                    <xdr:col>3</xdr:col>
                    <xdr:colOff>19050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Drop Down 20">
              <controlPr defaultSize="0" autoLine="0" autoPict="0">
                <anchor moveWithCells="1">
                  <from>
                    <xdr:col>3</xdr:col>
                    <xdr:colOff>28575</xdr:colOff>
                    <xdr:row>18</xdr:row>
                    <xdr:rowOff>9525</xdr:rowOff>
                  </from>
                  <to>
                    <xdr:col>4</xdr:col>
                    <xdr:colOff>9525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Drop Down 22">
              <controlPr defaultSize="0" autoLine="0" autoPict="0">
                <anchor moveWithCells="1">
                  <from>
                    <xdr:col>2</xdr:col>
                    <xdr:colOff>0</xdr:colOff>
                    <xdr:row>19</xdr:row>
                    <xdr:rowOff>19050</xdr:rowOff>
                  </from>
                  <to>
                    <xdr:col>3</xdr:col>
                    <xdr:colOff>38100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Drop Down 23">
              <controlPr defaultSize="0" autoLine="0" autoPict="0">
                <anchor moveWithCells="1">
                  <from>
                    <xdr:col>3</xdr:col>
                    <xdr:colOff>57150</xdr:colOff>
                    <xdr:row>19</xdr:row>
                    <xdr:rowOff>28575</xdr:rowOff>
                  </from>
                  <to>
                    <xdr:col>3</xdr:col>
                    <xdr:colOff>542925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Drop Down 24">
              <controlPr defaultSize="0" autoLine="0" autoPict="0">
                <anchor moveWithCells="1">
                  <from>
                    <xdr:col>2</xdr:col>
                    <xdr:colOff>9525</xdr:colOff>
                    <xdr:row>24</xdr:row>
                    <xdr:rowOff>19050</xdr:rowOff>
                  </from>
                  <to>
                    <xdr:col>3</xdr:col>
                    <xdr:colOff>57150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Drop Down 25">
              <controlPr defaultSize="0" autoLine="0" autoPict="0">
                <anchor moveWithCells="1">
                  <from>
                    <xdr:col>3</xdr:col>
                    <xdr:colOff>57150</xdr:colOff>
                    <xdr:row>24</xdr:row>
                    <xdr:rowOff>19050</xdr:rowOff>
                  </from>
                  <to>
                    <xdr:col>3</xdr:col>
                    <xdr:colOff>533400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Drop Down 26">
              <controlPr defaultSize="0" autoLine="0" autoPict="0">
                <anchor moveWithCells="1">
                  <from>
                    <xdr:col>2</xdr:col>
                    <xdr:colOff>9525</xdr:colOff>
                    <xdr:row>25</xdr:row>
                    <xdr:rowOff>19050</xdr:rowOff>
                  </from>
                  <to>
                    <xdr:col>3</xdr:col>
                    <xdr:colOff>47625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Drop Down 27">
              <controlPr defaultSize="0" autoLine="0" autoPict="0">
                <anchor moveWithCells="1">
                  <from>
                    <xdr:col>3</xdr:col>
                    <xdr:colOff>66675</xdr:colOff>
                    <xdr:row>25</xdr:row>
                    <xdr:rowOff>28575</xdr:rowOff>
                  </from>
                  <to>
                    <xdr:col>3</xdr:col>
                    <xdr:colOff>542925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Drop Down 28">
              <controlPr defaultSize="0" autoLine="0" autoPict="0">
                <anchor moveWithCells="1">
                  <from>
                    <xdr:col>2</xdr:col>
                    <xdr:colOff>0</xdr:colOff>
                    <xdr:row>26</xdr:row>
                    <xdr:rowOff>19050</xdr:rowOff>
                  </from>
                  <to>
                    <xdr:col>3</xdr:col>
                    <xdr:colOff>57150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" name="Drop Down 29">
              <controlPr defaultSize="0" autoLine="0" autoPict="0">
                <anchor moveWithCells="1">
                  <from>
                    <xdr:col>3</xdr:col>
                    <xdr:colOff>76200</xdr:colOff>
                    <xdr:row>26</xdr:row>
                    <xdr:rowOff>19050</xdr:rowOff>
                  </from>
                  <to>
                    <xdr:col>3</xdr:col>
                    <xdr:colOff>542925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Drop Down 30">
              <controlPr defaultSize="0" autoLine="0" autoPict="0">
                <anchor moveWithCells="1">
                  <from>
                    <xdr:col>2</xdr:col>
                    <xdr:colOff>19050</xdr:colOff>
                    <xdr:row>31</xdr:row>
                    <xdr:rowOff>19050</xdr:rowOff>
                  </from>
                  <to>
                    <xdr:col>3</xdr:col>
                    <xdr:colOff>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Drop Down 31">
              <controlPr defaultSize="0" autoLine="0" autoPict="0">
                <anchor moveWithCells="1">
                  <from>
                    <xdr:col>3</xdr:col>
                    <xdr:colOff>19050</xdr:colOff>
                    <xdr:row>31</xdr:row>
                    <xdr:rowOff>19050</xdr:rowOff>
                  </from>
                  <to>
                    <xdr:col>3</xdr:col>
                    <xdr:colOff>542925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9" name="Drop Down 32">
              <controlPr defaultSize="0" autoLine="0" autoPict="0">
                <anchor moveWithCells="1">
                  <from>
                    <xdr:col>2</xdr:col>
                    <xdr:colOff>19050</xdr:colOff>
                    <xdr:row>32</xdr:row>
                    <xdr:rowOff>19050</xdr:rowOff>
                  </from>
                  <to>
                    <xdr:col>2</xdr:col>
                    <xdr:colOff>695325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Drop Down 33">
              <controlPr defaultSize="0" autoLine="0" autoPict="0">
                <anchor moveWithCells="1">
                  <from>
                    <xdr:col>3</xdr:col>
                    <xdr:colOff>19050</xdr:colOff>
                    <xdr:row>32</xdr:row>
                    <xdr:rowOff>19050</xdr:rowOff>
                  </from>
                  <to>
                    <xdr:col>3</xdr:col>
                    <xdr:colOff>514350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1" name="Drop Down 34">
              <controlPr defaultSize="0" autoLine="0" autoPict="0">
                <anchor moveWithCells="1">
                  <from>
                    <xdr:col>2</xdr:col>
                    <xdr:colOff>19050</xdr:colOff>
                    <xdr:row>33</xdr:row>
                    <xdr:rowOff>19050</xdr:rowOff>
                  </from>
                  <to>
                    <xdr:col>2</xdr:col>
                    <xdr:colOff>695325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2" name="Drop Down 35">
              <controlPr defaultSize="0" autoLine="0" autoPict="0">
                <anchor moveWithCells="1">
                  <from>
                    <xdr:col>3</xdr:col>
                    <xdr:colOff>19050</xdr:colOff>
                    <xdr:row>33</xdr:row>
                    <xdr:rowOff>19050</xdr:rowOff>
                  </from>
                  <to>
                    <xdr:col>3</xdr:col>
                    <xdr:colOff>523875</xdr:colOff>
                    <xdr:row>33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H35"/>
  <sheetViews>
    <sheetView workbookViewId="0">
      <selection activeCell="B21" sqref="B21"/>
    </sheetView>
  </sheetViews>
  <sheetFormatPr baseColWidth="10" defaultRowHeight="15" x14ac:dyDescent="0.25"/>
  <cols>
    <col min="1" max="1" width="8.42578125" bestFit="1" customWidth="1"/>
    <col min="2" max="2" width="50.7109375" bestFit="1" customWidth="1"/>
    <col min="3" max="3" width="18.7109375" bestFit="1" customWidth="1"/>
    <col min="4" max="4" width="13.85546875" bestFit="1" customWidth="1"/>
    <col min="5" max="5" width="20.28515625" bestFit="1" customWidth="1"/>
    <col min="6" max="7" width="13.85546875" bestFit="1" customWidth="1"/>
    <col min="8" max="8" width="44.140625" bestFit="1" customWidth="1"/>
  </cols>
  <sheetData>
    <row r="1" spans="1:8" s="1" customFormat="1" x14ac:dyDescent="0.25">
      <c r="A1" s="1" t="s">
        <v>175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</row>
    <row r="2" spans="1:8" x14ac:dyDescent="0.25">
      <c r="A2">
        <v>1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</row>
    <row r="3" spans="1:8" x14ac:dyDescent="0.25">
      <c r="A3">
        <v>2</v>
      </c>
      <c r="B3" t="s">
        <v>16</v>
      </c>
      <c r="C3" t="s">
        <v>84</v>
      </c>
      <c r="D3" t="s">
        <v>18</v>
      </c>
      <c r="E3" t="s">
        <v>90</v>
      </c>
      <c r="F3" t="s">
        <v>29</v>
      </c>
      <c r="G3">
        <v>1</v>
      </c>
      <c r="H3" t="s">
        <v>15</v>
      </c>
    </row>
    <row r="4" spans="1:8" x14ac:dyDescent="0.25">
      <c r="A4">
        <v>3</v>
      </c>
      <c r="B4" t="s">
        <v>21</v>
      </c>
      <c r="C4" t="s">
        <v>85</v>
      </c>
      <c r="D4" t="s">
        <v>23</v>
      </c>
      <c r="E4" t="s">
        <v>181</v>
      </c>
      <c r="F4" t="s">
        <v>25</v>
      </c>
      <c r="G4">
        <v>1.5</v>
      </c>
      <c r="H4" t="s">
        <v>20</v>
      </c>
    </row>
    <row r="5" spans="1:8" x14ac:dyDescent="0.25">
      <c r="A5">
        <v>4</v>
      </c>
      <c r="B5" t="s">
        <v>26</v>
      </c>
      <c r="C5" t="s">
        <v>86</v>
      </c>
      <c r="D5" t="s">
        <v>31</v>
      </c>
      <c r="E5" t="s">
        <v>49</v>
      </c>
      <c r="F5" t="s">
        <v>19</v>
      </c>
      <c r="G5">
        <v>2</v>
      </c>
    </row>
    <row r="6" spans="1:8" x14ac:dyDescent="0.25">
      <c r="A6">
        <v>5</v>
      </c>
      <c r="B6" t="s">
        <v>30</v>
      </c>
      <c r="C6" t="s">
        <v>88</v>
      </c>
      <c r="E6" t="s">
        <v>47</v>
      </c>
      <c r="G6">
        <v>2.5</v>
      </c>
    </row>
    <row r="7" spans="1:8" x14ac:dyDescent="0.25">
      <c r="A7">
        <v>6</v>
      </c>
      <c r="B7" t="s">
        <v>33</v>
      </c>
      <c r="C7" t="s">
        <v>17</v>
      </c>
      <c r="E7" t="s">
        <v>45</v>
      </c>
      <c r="G7">
        <v>3</v>
      </c>
    </row>
    <row r="8" spans="1:8" x14ac:dyDescent="0.25">
      <c r="A8">
        <v>7</v>
      </c>
      <c r="B8" t="s">
        <v>34</v>
      </c>
      <c r="C8" t="s">
        <v>22</v>
      </c>
      <c r="E8" t="s">
        <v>41</v>
      </c>
      <c r="G8">
        <v>3.5</v>
      </c>
    </row>
    <row r="9" spans="1:8" x14ac:dyDescent="0.25">
      <c r="A9">
        <v>8</v>
      </c>
      <c r="B9" t="s">
        <v>36</v>
      </c>
      <c r="C9" t="s">
        <v>27</v>
      </c>
      <c r="E9" t="s">
        <v>43</v>
      </c>
      <c r="G9">
        <v>4</v>
      </c>
    </row>
    <row r="10" spans="1:8" x14ac:dyDescent="0.25">
      <c r="A10">
        <v>9</v>
      </c>
      <c r="B10" t="s">
        <v>37</v>
      </c>
      <c r="C10" t="s">
        <v>90</v>
      </c>
      <c r="E10" t="s">
        <v>38</v>
      </c>
      <c r="G10">
        <v>4.5</v>
      </c>
    </row>
    <row r="11" spans="1:8" x14ac:dyDescent="0.25">
      <c r="A11">
        <v>10</v>
      </c>
      <c r="B11" t="s">
        <v>39</v>
      </c>
      <c r="C11" t="s">
        <v>181</v>
      </c>
      <c r="E11" t="s">
        <v>35</v>
      </c>
      <c r="G11">
        <v>5</v>
      </c>
    </row>
    <row r="12" spans="1:8" x14ac:dyDescent="0.25">
      <c r="A12">
        <v>11</v>
      </c>
      <c r="B12" t="s">
        <v>40</v>
      </c>
      <c r="C12" t="s">
        <v>49</v>
      </c>
      <c r="E12" t="s">
        <v>32</v>
      </c>
      <c r="G12">
        <v>5.5</v>
      </c>
    </row>
    <row r="13" spans="1:8" x14ac:dyDescent="0.25">
      <c r="A13">
        <v>12</v>
      </c>
      <c r="B13" t="s">
        <v>42</v>
      </c>
      <c r="C13" t="s">
        <v>47</v>
      </c>
      <c r="E13" t="s">
        <v>28</v>
      </c>
      <c r="G13">
        <v>6</v>
      </c>
    </row>
    <row r="14" spans="1:8" x14ac:dyDescent="0.25">
      <c r="A14">
        <v>13</v>
      </c>
      <c r="B14" t="s">
        <v>44</v>
      </c>
      <c r="C14" t="s">
        <v>45</v>
      </c>
      <c r="E14" t="s">
        <v>24</v>
      </c>
      <c r="G14">
        <v>6.5</v>
      </c>
    </row>
    <row r="15" spans="1:8" x14ac:dyDescent="0.25">
      <c r="A15">
        <v>14</v>
      </c>
      <c r="B15" t="s">
        <v>46</v>
      </c>
      <c r="C15" t="s">
        <v>41</v>
      </c>
      <c r="G15">
        <v>7</v>
      </c>
    </row>
    <row r="16" spans="1:8" x14ac:dyDescent="0.25">
      <c r="A16">
        <v>15</v>
      </c>
      <c r="B16" t="s">
        <v>54</v>
      </c>
      <c r="C16" t="s">
        <v>43</v>
      </c>
      <c r="G16">
        <v>7.5</v>
      </c>
    </row>
    <row r="17" spans="1:7" x14ac:dyDescent="0.25">
      <c r="A17">
        <v>16</v>
      </c>
      <c r="B17" t="s">
        <v>48</v>
      </c>
      <c r="C17" t="s">
        <v>38</v>
      </c>
      <c r="G17">
        <v>8</v>
      </c>
    </row>
    <row r="18" spans="1:7" x14ac:dyDescent="0.25">
      <c r="A18">
        <v>17</v>
      </c>
      <c r="B18" t="s">
        <v>50</v>
      </c>
      <c r="C18" t="s">
        <v>35</v>
      </c>
      <c r="G18">
        <v>8.5</v>
      </c>
    </row>
    <row r="19" spans="1:7" x14ac:dyDescent="0.25">
      <c r="A19">
        <v>18</v>
      </c>
      <c r="B19" t="s">
        <v>51</v>
      </c>
      <c r="C19" t="s">
        <v>32</v>
      </c>
      <c r="G19">
        <v>9</v>
      </c>
    </row>
    <row r="20" spans="1:7" x14ac:dyDescent="0.25">
      <c r="A20">
        <v>19</v>
      </c>
      <c r="B20" t="s">
        <v>52</v>
      </c>
      <c r="C20" t="s">
        <v>28</v>
      </c>
      <c r="G20">
        <v>9.5</v>
      </c>
    </row>
    <row r="21" spans="1:7" x14ac:dyDescent="0.25">
      <c r="A21">
        <v>20</v>
      </c>
      <c r="B21" t="s">
        <v>55</v>
      </c>
      <c r="C21" t="s">
        <v>24</v>
      </c>
      <c r="G21">
        <v>10</v>
      </c>
    </row>
    <row r="22" spans="1:7" x14ac:dyDescent="0.25">
      <c r="A22">
        <v>21</v>
      </c>
      <c r="B22" t="s">
        <v>53</v>
      </c>
      <c r="G22">
        <v>10.5</v>
      </c>
    </row>
    <row r="23" spans="1:7" x14ac:dyDescent="0.25">
      <c r="G23">
        <v>11</v>
      </c>
    </row>
    <row r="24" spans="1:7" x14ac:dyDescent="0.25">
      <c r="G24">
        <v>11.5</v>
      </c>
    </row>
    <row r="25" spans="1:7" x14ac:dyDescent="0.25">
      <c r="G25">
        <v>12</v>
      </c>
    </row>
    <row r="26" spans="1:7" x14ac:dyDescent="0.25">
      <c r="G26">
        <v>12.5</v>
      </c>
    </row>
    <row r="27" spans="1:7" x14ac:dyDescent="0.25">
      <c r="G27">
        <v>13</v>
      </c>
    </row>
    <row r="28" spans="1:7" x14ac:dyDescent="0.25">
      <c r="G28">
        <v>13.5</v>
      </c>
    </row>
    <row r="29" spans="1:7" x14ac:dyDescent="0.25">
      <c r="G29">
        <v>14</v>
      </c>
    </row>
    <row r="30" spans="1:7" x14ac:dyDescent="0.25">
      <c r="G30">
        <v>14.5</v>
      </c>
    </row>
    <row r="31" spans="1:7" x14ac:dyDescent="0.25">
      <c r="G31">
        <v>15</v>
      </c>
    </row>
    <row r="32" spans="1:7" x14ac:dyDescent="0.25">
      <c r="G32">
        <v>15.5</v>
      </c>
    </row>
    <row r="33" spans="7:7" x14ac:dyDescent="0.25">
      <c r="G33">
        <v>16</v>
      </c>
    </row>
    <row r="34" spans="7:7" x14ac:dyDescent="0.25">
      <c r="G34">
        <v>16.5</v>
      </c>
    </row>
    <row r="35" spans="7:7" x14ac:dyDescent="0.25">
      <c r="G35">
        <v>17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K41"/>
  <sheetViews>
    <sheetView topLeftCell="A25" workbookViewId="0">
      <selection activeCell="G39" sqref="G39:J41"/>
    </sheetView>
  </sheetViews>
  <sheetFormatPr baseColWidth="10" defaultRowHeight="15" x14ac:dyDescent="0.25"/>
  <sheetData>
    <row r="1" spans="1:11" x14ac:dyDescent="0.25">
      <c r="E1" t="s">
        <v>56</v>
      </c>
    </row>
    <row r="2" spans="1:11" x14ac:dyDescent="0.25">
      <c r="B2" t="s">
        <v>187</v>
      </c>
    </row>
    <row r="3" spans="1:11" x14ac:dyDescent="0.25">
      <c r="B3" t="s">
        <v>57</v>
      </c>
      <c r="C3" t="s">
        <v>188</v>
      </c>
    </row>
    <row r="4" spans="1:11" x14ac:dyDescent="0.25">
      <c r="B4" t="s">
        <v>58</v>
      </c>
      <c r="C4" t="s">
        <v>59</v>
      </c>
      <c r="D4" t="s">
        <v>59</v>
      </c>
      <c r="E4" t="s">
        <v>59</v>
      </c>
      <c r="G4" t="s">
        <v>59</v>
      </c>
      <c r="H4" s="2">
        <v>2300</v>
      </c>
    </row>
    <row r="5" spans="1:11" x14ac:dyDescent="0.25">
      <c r="B5" t="s">
        <v>60</v>
      </c>
      <c r="C5" t="s">
        <v>59</v>
      </c>
      <c r="D5" t="s">
        <v>59</v>
      </c>
      <c r="E5" t="s">
        <v>59</v>
      </c>
      <c r="G5" t="s">
        <v>59</v>
      </c>
      <c r="H5" s="3">
        <v>0.3</v>
      </c>
    </row>
    <row r="6" spans="1:11" x14ac:dyDescent="0.25">
      <c r="B6" t="s">
        <v>61</v>
      </c>
      <c r="C6" t="s">
        <v>59</v>
      </c>
      <c r="D6" t="s">
        <v>59</v>
      </c>
      <c r="E6" t="s">
        <v>59</v>
      </c>
      <c r="G6" t="s">
        <v>59</v>
      </c>
      <c r="H6" s="2">
        <v>1639</v>
      </c>
    </row>
    <row r="7" spans="1:11" x14ac:dyDescent="0.25">
      <c r="B7" t="s">
        <v>62</v>
      </c>
      <c r="C7" t="s">
        <v>59</v>
      </c>
      <c r="D7" t="s">
        <v>59</v>
      </c>
      <c r="E7" t="s">
        <v>59</v>
      </c>
      <c r="G7" t="s">
        <v>59</v>
      </c>
      <c r="H7">
        <v>98360</v>
      </c>
    </row>
    <row r="10" spans="1:11" x14ac:dyDescent="0.25">
      <c r="B10" t="s">
        <v>63</v>
      </c>
      <c r="C10" t="s">
        <v>64</v>
      </c>
      <c r="D10" t="s">
        <v>65</v>
      </c>
      <c r="E10" t="s">
        <v>66</v>
      </c>
      <c r="G10" t="s">
        <v>67</v>
      </c>
      <c r="H10" t="s">
        <v>68</v>
      </c>
      <c r="I10" t="s">
        <v>68</v>
      </c>
      <c r="J10" t="s">
        <v>68</v>
      </c>
    </row>
    <row r="11" spans="1:11" x14ac:dyDescent="0.25">
      <c r="B11" t="s">
        <v>69</v>
      </c>
      <c r="C11" t="s">
        <v>70</v>
      </c>
      <c r="D11" t="s">
        <v>71</v>
      </c>
      <c r="E11" t="s">
        <v>72</v>
      </c>
      <c r="G11" t="s">
        <v>73</v>
      </c>
      <c r="H11" t="s">
        <v>74</v>
      </c>
      <c r="I11" t="s">
        <v>74</v>
      </c>
      <c r="J11" t="s">
        <v>74</v>
      </c>
    </row>
    <row r="12" spans="1:11" x14ac:dyDescent="0.25">
      <c r="C12" t="s">
        <v>75</v>
      </c>
      <c r="D12" t="s">
        <v>76</v>
      </c>
      <c r="E12" t="s">
        <v>77</v>
      </c>
      <c r="G12" t="s">
        <v>78</v>
      </c>
      <c r="H12" t="s">
        <v>23</v>
      </c>
      <c r="I12" t="s">
        <v>79</v>
      </c>
      <c r="J12" t="s">
        <v>80</v>
      </c>
    </row>
    <row r="13" spans="1:11" x14ac:dyDescent="0.25">
      <c r="D13" t="s">
        <v>81</v>
      </c>
      <c r="G13" t="s">
        <v>82</v>
      </c>
    </row>
    <row r="14" spans="1:11" x14ac:dyDescent="0.25">
      <c r="B14">
        <v>1</v>
      </c>
      <c r="C14">
        <v>2</v>
      </c>
      <c r="D14">
        <v>3</v>
      </c>
      <c r="E14">
        <v>4</v>
      </c>
      <c r="G14">
        <v>5</v>
      </c>
      <c r="H14">
        <v>6</v>
      </c>
      <c r="I14">
        <v>7</v>
      </c>
      <c r="J14">
        <v>8</v>
      </c>
    </row>
    <row r="15" spans="1:11" x14ac:dyDescent="0.25">
      <c r="A15" t="s">
        <v>177</v>
      </c>
      <c r="B15" t="s">
        <v>178</v>
      </c>
      <c r="C15" t="s">
        <v>179</v>
      </c>
      <c r="D15" t="s">
        <v>180</v>
      </c>
      <c r="E15">
        <v>1</v>
      </c>
      <c r="G15">
        <v>2</v>
      </c>
      <c r="H15">
        <v>3</v>
      </c>
      <c r="I15">
        <v>4</v>
      </c>
    </row>
    <row r="16" spans="1:11" x14ac:dyDescent="0.25">
      <c r="A16">
        <v>2</v>
      </c>
      <c r="B16" t="s">
        <v>84</v>
      </c>
      <c r="C16" s="4">
        <v>48056.91</v>
      </c>
      <c r="D16" s="4">
        <v>14417.07</v>
      </c>
      <c r="E16" s="2">
        <v>2300</v>
      </c>
      <c r="F16" s="2">
        <v>0</v>
      </c>
      <c r="G16" s="4">
        <v>64773.98</v>
      </c>
      <c r="H16" s="4">
        <v>5397.83</v>
      </c>
      <c r="I16">
        <v>39.520000000000003</v>
      </c>
      <c r="J16">
        <v>0.66</v>
      </c>
      <c r="K16" t="s">
        <v>83</v>
      </c>
    </row>
    <row r="17" spans="1:11" x14ac:dyDescent="0.25">
      <c r="A17">
        <v>3</v>
      </c>
      <c r="B17" t="s">
        <v>85</v>
      </c>
      <c r="C17" s="4">
        <v>50629.56</v>
      </c>
      <c r="D17" s="4">
        <v>15188.87</v>
      </c>
      <c r="E17" s="2">
        <v>2300</v>
      </c>
      <c r="F17" s="2">
        <v>0</v>
      </c>
      <c r="G17" s="4">
        <v>68118.429999999993</v>
      </c>
      <c r="H17" s="4">
        <v>5676.54</v>
      </c>
      <c r="I17">
        <v>41.56</v>
      </c>
      <c r="J17">
        <v>0.69</v>
      </c>
      <c r="K17" t="s">
        <v>83</v>
      </c>
    </row>
    <row r="18" spans="1:11" x14ac:dyDescent="0.25">
      <c r="A18">
        <v>4</v>
      </c>
      <c r="B18" t="s">
        <v>86</v>
      </c>
      <c r="C18" s="4">
        <v>66060.820000000007</v>
      </c>
      <c r="D18" s="4">
        <v>19818.25</v>
      </c>
      <c r="E18" s="2">
        <v>2300</v>
      </c>
      <c r="F18" s="2">
        <v>0</v>
      </c>
      <c r="G18" s="4">
        <v>88179.07</v>
      </c>
      <c r="H18" s="4">
        <v>7348.26</v>
      </c>
      <c r="I18">
        <v>53.8</v>
      </c>
      <c r="J18">
        <v>0.9</v>
      </c>
      <c r="K18" t="s">
        <v>83</v>
      </c>
    </row>
    <row r="19" spans="1:11" x14ac:dyDescent="0.25">
      <c r="A19">
        <v>5</v>
      </c>
      <c r="B19" t="s">
        <v>88</v>
      </c>
      <c r="C19" s="4">
        <v>70723.399999999994</v>
      </c>
      <c r="D19" s="4">
        <v>21217.02</v>
      </c>
      <c r="E19" s="2">
        <v>2300</v>
      </c>
      <c r="F19" s="2">
        <v>0</v>
      </c>
      <c r="G19" s="4">
        <v>94240.42</v>
      </c>
      <c r="H19" s="4">
        <v>7853.37</v>
      </c>
      <c r="I19">
        <v>57.5</v>
      </c>
      <c r="J19">
        <v>0.96</v>
      </c>
      <c r="K19" t="s">
        <v>87</v>
      </c>
    </row>
    <row r="20" spans="1:11" x14ac:dyDescent="0.25">
      <c r="A20">
        <v>6</v>
      </c>
      <c r="B20" t="s">
        <v>17</v>
      </c>
      <c r="C20" s="4">
        <v>79738</v>
      </c>
      <c r="D20" s="4">
        <v>23921.4</v>
      </c>
      <c r="E20" s="2">
        <v>2300</v>
      </c>
      <c r="F20" s="2">
        <v>0</v>
      </c>
      <c r="G20" s="4">
        <v>105959.4</v>
      </c>
      <c r="H20" s="4">
        <v>8829.9500000000007</v>
      </c>
      <c r="I20">
        <v>64.650000000000006</v>
      </c>
      <c r="J20">
        <v>1.08</v>
      </c>
      <c r="K20" t="s">
        <v>87</v>
      </c>
    </row>
    <row r="21" spans="1:11" x14ac:dyDescent="0.25">
      <c r="A21">
        <v>7</v>
      </c>
      <c r="B21" t="s">
        <v>22</v>
      </c>
      <c r="C21" s="4">
        <v>88352.69</v>
      </c>
      <c r="D21" s="4">
        <v>26505.81</v>
      </c>
      <c r="E21" s="2">
        <v>2300</v>
      </c>
      <c r="F21" s="2">
        <v>0</v>
      </c>
      <c r="G21" s="4">
        <v>117158.5</v>
      </c>
      <c r="H21" s="4">
        <v>9763.2099999999991</v>
      </c>
      <c r="I21">
        <v>71.48</v>
      </c>
      <c r="J21">
        <v>1.19</v>
      </c>
      <c r="K21" t="s">
        <v>87</v>
      </c>
    </row>
    <row r="22" spans="1:11" x14ac:dyDescent="0.25">
      <c r="A22">
        <v>8</v>
      </c>
      <c r="B22" t="s">
        <v>27</v>
      </c>
      <c r="C22" s="4">
        <v>79773.490000000005</v>
      </c>
      <c r="D22" s="4">
        <v>23932.05</v>
      </c>
      <c r="E22" s="2">
        <v>2300</v>
      </c>
      <c r="F22" s="2">
        <v>0</v>
      </c>
      <c r="G22" s="4">
        <v>106005.54</v>
      </c>
      <c r="H22" s="4">
        <v>8833.7999999999993</v>
      </c>
      <c r="I22">
        <v>64.680000000000007</v>
      </c>
      <c r="J22">
        <v>1.08</v>
      </c>
      <c r="K22" t="s">
        <v>87</v>
      </c>
    </row>
    <row r="23" spans="1:11" x14ac:dyDescent="0.25">
      <c r="A23">
        <v>9</v>
      </c>
      <c r="B23" t="s">
        <v>90</v>
      </c>
      <c r="C23" s="4">
        <v>26886.9</v>
      </c>
      <c r="D23" s="4">
        <v>8097.36</v>
      </c>
      <c r="E23">
        <v>0</v>
      </c>
      <c r="F23" s="2">
        <v>0</v>
      </c>
      <c r="G23" s="4">
        <v>34984.26</v>
      </c>
      <c r="H23" s="4">
        <v>2915.36</v>
      </c>
      <c r="I23">
        <v>21.34</v>
      </c>
      <c r="J23">
        <v>0.36</v>
      </c>
      <c r="K23" t="s">
        <v>89</v>
      </c>
    </row>
    <row r="24" spans="1:11" x14ac:dyDescent="0.25">
      <c r="A24">
        <v>10</v>
      </c>
      <c r="B24" t="s">
        <v>181</v>
      </c>
      <c r="C24" s="4">
        <v>28166.57</v>
      </c>
      <c r="D24" s="4">
        <v>7797.84</v>
      </c>
      <c r="E24">
        <v>0</v>
      </c>
      <c r="F24" s="2">
        <v>0</v>
      </c>
      <c r="G24" s="4">
        <v>35964.410000000003</v>
      </c>
      <c r="H24" s="4">
        <v>2997.03</v>
      </c>
      <c r="I24">
        <v>21.94</v>
      </c>
      <c r="J24">
        <v>0.37</v>
      </c>
      <c r="K24" t="s">
        <v>89</v>
      </c>
    </row>
    <row r="25" spans="1:11" x14ac:dyDescent="0.25">
      <c r="A25">
        <v>11</v>
      </c>
      <c r="B25" t="s">
        <v>49</v>
      </c>
      <c r="C25" s="4">
        <v>38735.96</v>
      </c>
      <c r="D25" s="4">
        <v>10674.79</v>
      </c>
      <c r="E25">
        <v>0</v>
      </c>
      <c r="F25" s="2">
        <v>0</v>
      </c>
      <c r="G25" s="4">
        <v>49410.75</v>
      </c>
      <c r="H25" s="4">
        <v>4117.5600000000004</v>
      </c>
      <c r="I25">
        <v>30.15</v>
      </c>
      <c r="J25">
        <v>0.5</v>
      </c>
      <c r="K25" t="s">
        <v>89</v>
      </c>
    </row>
    <row r="26" spans="1:11" x14ac:dyDescent="0.25">
      <c r="A26">
        <v>12</v>
      </c>
      <c r="B26" t="s">
        <v>47</v>
      </c>
      <c r="C26" s="4">
        <v>43075</v>
      </c>
      <c r="D26" s="4">
        <v>12064.28</v>
      </c>
      <c r="E26">
        <v>0</v>
      </c>
      <c r="F26" s="2">
        <v>0</v>
      </c>
      <c r="G26" s="4">
        <v>55139.28</v>
      </c>
      <c r="H26" s="4">
        <v>4594.9399999999996</v>
      </c>
      <c r="I26">
        <v>33.64</v>
      </c>
      <c r="J26">
        <v>0.56000000000000005</v>
      </c>
      <c r="K26" t="s">
        <v>89</v>
      </c>
    </row>
    <row r="27" spans="1:11" x14ac:dyDescent="0.25">
      <c r="A27">
        <v>13</v>
      </c>
      <c r="B27" t="s">
        <v>45</v>
      </c>
      <c r="C27" s="4">
        <v>41847.199999999997</v>
      </c>
      <c r="D27" s="4">
        <v>11571.96</v>
      </c>
      <c r="E27">
        <v>0</v>
      </c>
      <c r="F27" s="2">
        <v>0</v>
      </c>
      <c r="G27" s="4">
        <v>53419.16</v>
      </c>
      <c r="H27" s="4">
        <v>4451.6000000000004</v>
      </c>
      <c r="I27">
        <v>32.590000000000003</v>
      </c>
      <c r="J27">
        <v>0.54</v>
      </c>
      <c r="K27" t="s">
        <v>89</v>
      </c>
    </row>
    <row r="28" spans="1:11" x14ac:dyDescent="0.25">
      <c r="A28">
        <v>14</v>
      </c>
      <c r="B28" t="s">
        <v>41</v>
      </c>
      <c r="C28" s="4">
        <v>45055.27</v>
      </c>
      <c r="D28" s="4">
        <v>12605.76</v>
      </c>
      <c r="E28">
        <v>0</v>
      </c>
      <c r="F28" s="2">
        <v>0</v>
      </c>
      <c r="G28" s="4">
        <v>57661.03</v>
      </c>
      <c r="H28" s="4">
        <v>4805.09</v>
      </c>
      <c r="I28">
        <v>35.18</v>
      </c>
      <c r="J28">
        <v>0.59</v>
      </c>
      <c r="K28" t="s">
        <v>89</v>
      </c>
    </row>
    <row r="29" spans="1:11" x14ac:dyDescent="0.25">
      <c r="A29">
        <v>15</v>
      </c>
      <c r="B29" t="s">
        <v>43</v>
      </c>
      <c r="C29" s="4">
        <v>48097.72</v>
      </c>
      <c r="D29" s="4">
        <v>13150.65</v>
      </c>
      <c r="E29">
        <v>0</v>
      </c>
      <c r="F29" s="2">
        <v>0</v>
      </c>
      <c r="G29" s="4">
        <v>61248.37</v>
      </c>
      <c r="H29" s="4">
        <v>5104.03</v>
      </c>
      <c r="I29">
        <v>37.369999999999997</v>
      </c>
      <c r="J29">
        <v>0.62</v>
      </c>
      <c r="K29" t="s">
        <v>89</v>
      </c>
    </row>
    <row r="30" spans="1:11" x14ac:dyDescent="0.25">
      <c r="A30">
        <v>16</v>
      </c>
      <c r="B30" t="s">
        <v>38</v>
      </c>
      <c r="C30" s="4">
        <v>47506.06</v>
      </c>
      <c r="D30" s="4">
        <v>10601.56</v>
      </c>
      <c r="E30">
        <v>0</v>
      </c>
      <c r="F30" s="2">
        <v>0</v>
      </c>
      <c r="G30" s="4">
        <v>58107.62</v>
      </c>
      <c r="H30" s="4">
        <v>4842.3</v>
      </c>
      <c r="I30">
        <v>35.450000000000003</v>
      </c>
      <c r="J30">
        <v>0.59</v>
      </c>
      <c r="K30" t="s">
        <v>89</v>
      </c>
    </row>
    <row r="31" spans="1:11" x14ac:dyDescent="0.25">
      <c r="A31">
        <v>17</v>
      </c>
      <c r="B31" t="s">
        <v>35</v>
      </c>
      <c r="C31" s="4">
        <v>53373.04</v>
      </c>
      <c r="D31" s="4">
        <v>13949.76</v>
      </c>
      <c r="E31">
        <v>0</v>
      </c>
      <c r="F31" s="2">
        <v>0</v>
      </c>
      <c r="G31" s="4">
        <v>67322.8</v>
      </c>
      <c r="H31" s="4">
        <v>5610.23</v>
      </c>
      <c r="I31">
        <v>41.08</v>
      </c>
      <c r="J31">
        <v>0.68</v>
      </c>
      <c r="K31" t="s">
        <v>89</v>
      </c>
    </row>
    <row r="32" spans="1:11" x14ac:dyDescent="0.25">
      <c r="A32">
        <v>18</v>
      </c>
      <c r="B32" t="s">
        <v>32</v>
      </c>
      <c r="C32" s="4">
        <v>64370.31</v>
      </c>
      <c r="D32" s="4">
        <v>16398.02</v>
      </c>
      <c r="E32">
        <v>0</v>
      </c>
      <c r="F32" s="2">
        <v>0</v>
      </c>
      <c r="G32" s="4">
        <v>80768.33</v>
      </c>
      <c r="H32" s="4">
        <v>6730.69</v>
      </c>
      <c r="I32">
        <v>49.28</v>
      </c>
      <c r="J32">
        <v>0.82</v>
      </c>
      <c r="K32" t="s">
        <v>89</v>
      </c>
    </row>
    <row r="33" spans="1:11" x14ac:dyDescent="0.25">
      <c r="A33">
        <v>19</v>
      </c>
      <c r="B33" t="s">
        <v>28</v>
      </c>
      <c r="C33" s="4">
        <v>54940.93</v>
      </c>
      <c r="D33" s="4">
        <v>14695.98</v>
      </c>
      <c r="E33">
        <v>0</v>
      </c>
      <c r="F33" s="2">
        <v>0</v>
      </c>
      <c r="G33" s="4">
        <v>69636.91</v>
      </c>
      <c r="H33" s="4">
        <v>5803.08</v>
      </c>
      <c r="I33">
        <v>42.49</v>
      </c>
      <c r="J33">
        <v>0.71</v>
      </c>
      <c r="K33" t="s">
        <v>89</v>
      </c>
    </row>
    <row r="34" spans="1:11" x14ac:dyDescent="0.25">
      <c r="A34">
        <v>20</v>
      </c>
      <c r="B34" t="s">
        <v>24</v>
      </c>
      <c r="C34" s="4">
        <v>72552.66</v>
      </c>
      <c r="D34" s="4">
        <v>18523.830000000002</v>
      </c>
      <c r="E34">
        <v>0</v>
      </c>
      <c r="F34" s="2">
        <v>0</v>
      </c>
      <c r="G34" s="4">
        <v>91076.49</v>
      </c>
      <c r="H34" s="4">
        <v>7589.71</v>
      </c>
      <c r="I34">
        <v>55.57</v>
      </c>
      <c r="J34">
        <v>0.93</v>
      </c>
      <c r="K34" t="s">
        <v>89</v>
      </c>
    </row>
    <row r="35" spans="1:11" x14ac:dyDescent="0.25">
      <c r="B35" t="s">
        <v>91</v>
      </c>
      <c r="C35" s="4">
        <f>SUM(C36:C38)/3</f>
        <v>13880.016666666668</v>
      </c>
      <c r="D35" s="4">
        <f t="shared" ref="D35:J35" si="0">SUM(D36:D38)/3</f>
        <v>3499.9733333333334</v>
      </c>
      <c r="E35">
        <f t="shared" si="0"/>
        <v>0</v>
      </c>
      <c r="F35" s="2">
        <v>0</v>
      </c>
      <c r="G35" s="4">
        <f t="shared" si="0"/>
        <v>17379.990000000002</v>
      </c>
      <c r="H35" s="4">
        <f t="shared" si="0"/>
        <v>1448.3333333333333</v>
      </c>
      <c r="I35">
        <f t="shared" si="0"/>
        <v>10.603333333333333</v>
      </c>
      <c r="J35" s="95">
        <f t="shared" si="0"/>
        <v>0.17666666666666667</v>
      </c>
      <c r="K35" t="s">
        <v>91</v>
      </c>
    </row>
    <row r="36" spans="1:11" x14ac:dyDescent="0.25">
      <c r="B36" t="s">
        <v>92</v>
      </c>
      <c r="C36" s="4">
        <v>12447.24</v>
      </c>
      <c r="D36" s="4">
        <v>3353.78</v>
      </c>
      <c r="E36">
        <v>0</v>
      </c>
      <c r="F36" s="2">
        <v>0</v>
      </c>
      <c r="G36" s="4">
        <v>15801.02</v>
      </c>
      <c r="H36" s="4">
        <v>1316.75</v>
      </c>
      <c r="I36">
        <v>9.64</v>
      </c>
      <c r="J36">
        <v>0.16</v>
      </c>
      <c r="K36" t="s">
        <v>91</v>
      </c>
    </row>
    <row r="37" spans="1:11" x14ac:dyDescent="0.25">
      <c r="B37" t="s">
        <v>182</v>
      </c>
      <c r="C37" s="4">
        <v>11694.7</v>
      </c>
      <c r="D37" s="4">
        <v>2932.78</v>
      </c>
      <c r="E37">
        <v>0</v>
      </c>
      <c r="F37" s="2">
        <v>0</v>
      </c>
      <c r="G37" s="4">
        <v>14627.48</v>
      </c>
      <c r="H37" s="4">
        <v>1218.96</v>
      </c>
      <c r="I37">
        <v>8.92</v>
      </c>
      <c r="J37">
        <v>0.15</v>
      </c>
      <c r="K37" t="s">
        <v>91</v>
      </c>
    </row>
    <row r="38" spans="1:11" x14ac:dyDescent="0.25">
      <c r="B38" t="s">
        <v>183</v>
      </c>
      <c r="C38" s="4">
        <v>17498.11</v>
      </c>
      <c r="D38" s="4">
        <v>4213.3599999999997</v>
      </c>
      <c r="E38">
        <v>0</v>
      </c>
      <c r="F38" s="2">
        <v>0</v>
      </c>
      <c r="G38" s="4">
        <v>21711.47</v>
      </c>
      <c r="H38" s="4">
        <v>1809.29</v>
      </c>
      <c r="I38">
        <v>13.25</v>
      </c>
      <c r="J38">
        <v>0.22</v>
      </c>
      <c r="K38" t="s">
        <v>91</v>
      </c>
    </row>
    <row r="39" spans="1:11" x14ac:dyDescent="0.25">
      <c r="B39" t="s">
        <v>93</v>
      </c>
      <c r="C39" s="4">
        <v>3995.92</v>
      </c>
      <c r="D39">
        <v>882.13</v>
      </c>
      <c r="E39">
        <v>0</v>
      </c>
      <c r="F39" s="2">
        <v>0</v>
      </c>
      <c r="G39" s="4">
        <v>4878.05</v>
      </c>
      <c r="H39">
        <v>406.5</v>
      </c>
      <c r="I39">
        <v>2.98</v>
      </c>
      <c r="J39">
        <v>0.05</v>
      </c>
      <c r="K39" t="s">
        <v>184</v>
      </c>
    </row>
    <row r="40" spans="1:11" x14ac:dyDescent="0.25">
      <c r="B40" t="s">
        <v>94</v>
      </c>
      <c r="C40" s="4">
        <v>83822.179999999993</v>
      </c>
      <c r="D40" s="4">
        <v>17978.439999999999</v>
      </c>
      <c r="E40">
        <v>0</v>
      </c>
      <c r="F40" s="2">
        <v>0</v>
      </c>
      <c r="G40" s="4">
        <v>101800.62</v>
      </c>
      <c r="H40" s="4">
        <v>8483.39</v>
      </c>
      <c r="I40">
        <v>62.11</v>
      </c>
      <c r="J40">
        <v>1.03</v>
      </c>
      <c r="K40" t="s">
        <v>184</v>
      </c>
    </row>
    <row r="41" spans="1:11" x14ac:dyDescent="0.25">
      <c r="B41" t="s">
        <v>95</v>
      </c>
      <c r="C41" s="4">
        <v>5976.98</v>
      </c>
      <c r="D41">
        <v>923.82</v>
      </c>
      <c r="E41">
        <v>0</v>
      </c>
      <c r="F41" s="2">
        <v>0</v>
      </c>
      <c r="G41" s="4">
        <v>6900.8</v>
      </c>
      <c r="H41">
        <v>575.07000000000005</v>
      </c>
      <c r="I41">
        <v>4.21</v>
      </c>
      <c r="J41">
        <v>7.0000000000000007E-2</v>
      </c>
      <c r="K41" t="s">
        <v>184</v>
      </c>
    </row>
  </sheetData>
  <pageMargins left="0.70866141732283472" right="0.70866141732283472" top="0.78740157480314965" bottom="0.78740157480314965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F59"/>
  <sheetViews>
    <sheetView workbookViewId="0">
      <selection activeCell="F10" sqref="F10"/>
    </sheetView>
  </sheetViews>
  <sheetFormatPr baseColWidth="10" defaultColWidth="11.42578125" defaultRowHeight="15" x14ac:dyDescent="0.25"/>
  <cols>
    <col min="1" max="1" width="11.42578125" style="6"/>
    <col min="2" max="2" width="14.140625" style="6" bestFit="1" customWidth="1"/>
    <col min="3" max="3" width="17.5703125" style="6" bestFit="1" customWidth="1"/>
    <col min="4" max="4" width="17.28515625" style="6" bestFit="1" customWidth="1"/>
    <col min="5" max="5" width="19.7109375" style="6" bestFit="1" customWidth="1"/>
    <col min="6" max="16384" width="11.42578125" style="6"/>
  </cols>
  <sheetData>
    <row r="1" spans="1:6" x14ac:dyDescent="0.25">
      <c r="C1" s="114" t="s">
        <v>96</v>
      </c>
      <c r="D1" s="115"/>
    </row>
    <row r="2" spans="1:6" ht="8.1" customHeight="1" x14ac:dyDescent="0.25"/>
    <row r="3" spans="1:6" ht="27.6" customHeight="1" x14ac:dyDescent="0.25">
      <c r="C3" s="116" t="s">
        <v>97</v>
      </c>
      <c r="D3" s="117"/>
    </row>
    <row r="4" spans="1:6" ht="8.1" customHeight="1" thickBot="1" x14ac:dyDescent="0.3"/>
    <row r="5" spans="1:6" x14ac:dyDescent="0.25">
      <c r="B5" s="7"/>
      <c r="C5" s="8" t="s">
        <v>98</v>
      </c>
      <c r="D5" s="9">
        <v>10</v>
      </c>
      <c r="E5" s="9"/>
      <c r="F5" s="27" t="s">
        <v>185</v>
      </c>
    </row>
    <row r="6" spans="1:6" x14ac:dyDescent="0.25">
      <c r="B6" s="10"/>
      <c r="C6" s="11" t="s">
        <v>99</v>
      </c>
      <c r="D6" s="5">
        <v>12</v>
      </c>
      <c r="E6" s="5"/>
    </row>
    <row r="7" spans="1:6" x14ac:dyDescent="0.25">
      <c r="B7" s="12"/>
      <c r="C7" s="11" t="s">
        <v>100</v>
      </c>
      <c r="D7" s="5">
        <v>15.5</v>
      </c>
      <c r="E7" s="5"/>
    </row>
    <row r="8" spans="1:6" x14ac:dyDescent="0.25">
      <c r="B8" s="12"/>
      <c r="C8" s="11" t="s">
        <v>101</v>
      </c>
      <c r="D8" s="13">
        <v>4.3479999999999999</v>
      </c>
      <c r="E8" s="5"/>
    </row>
    <row r="9" spans="1:6" x14ac:dyDescent="0.25">
      <c r="B9" s="12"/>
      <c r="C9" s="14" t="s">
        <v>102</v>
      </c>
      <c r="D9" s="15">
        <v>0.3</v>
      </c>
      <c r="E9" s="5"/>
      <c r="F9" s="27"/>
    </row>
    <row r="10" spans="1:6" x14ac:dyDescent="0.2">
      <c r="B10" s="16"/>
      <c r="C10" s="14" t="s">
        <v>103</v>
      </c>
      <c r="D10" s="15">
        <v>0.19425000000000001</v>
      </c>
      <c r="E10" s="5" t="s">
        <v>104</v>
      </c>
      <c r="F10" s="27" t="s">
        <v>119</v>
      </c>
    </row>
    <row r="11" spans="1:6" ht="15.75" thickBot="1" x14ac:dyDescent="0.3">
      <c r="B11" s="17"/>
      <c r="C11" s="18" t="s">
        <v>105</v>
      </c>
      <c r="D11" s="19">
        <v>0</v>
      </c>
      <c r="E11" s="20"/>
    </row>
    <row r="12" spans="1:6" ht="8.1" customHeight="1" thickBot="1" x14ac:dyDescent="0.3"/>
    <row r="13" spans="1:6" s="28" customFormat="1" ht="39" thickBot="1" x14ac:dyDescent="0.3">
      <c r="B13" s="21" t="s">
        <v>106</v>
      </c>
      <c r="C13" s="21" t="s">
        <v>107</v>
      </c>
      <c r="D13" s="21" t="s">
        <v>108</v>
      </c>
      <c r="E13" s="21" t="s">
        <v>109</v>
      </c>
    </row>
    <row r="14" spans="1:6" ht="15.75" hidden="1" thickBot="1" x14ac:dyDescent="0.3">
      <c r="B14" s="22" t="s">
        <v>12</v>
      </c>
      <c r="C14" s="22" t="s">
        <v>110</v>
      </c>
      <c r="D14" s="22" t="s">
        <v>111</v>
      </c>
      <c r="E14" s="22" t="s">
        <v>112</v>
      </c>
    </row>
    <row r="15" spans="1:6" x14ac:dyDescent="0.25">
      <c r="B15" s="23"/>
      <c r="C15" s="24"/>
      <c r="D15" s="24"/>
      <c r="E15" s="24"/>
      <c r="F15" s="29"/>
    </row>
    <row r="16" spans="1:6" x14ac:dyDescent="0.25">
      <c r="A16" s="90">
        <v>1</v>
      </c>
      <c r="B16" s="10">
        <v>1</v>
      </c>
      <c r="C16" s="5">
        <f>IF(($D$5*$B16*$D$8)&lt;451,($D$5*$B16*$D$8)*(1+$D$9)+(($D$5*$B16*$D$8)*(1+$D$10)*$D$11/12),($D$5*$B16*$D$8)*(1+$D$10/2)+(($D$5*$B16*$D$8)*(1+$D$10/2)*$D$11/12))</f>
        <v>56.524000000000001</v>
      </c>
      <c r="D16" s="5">
        <f>IF(($D$6*$B16*$D$8)&lt;451,($D$6*$B16*$D$8)*(1+$D$9)+(($D$6*$B16*$D$8)*(1+$D$10)*$D$11/12),($D$6*$B16*$D$8)*(1+$D$10/2)+(($D$6*$B16*$D$8)*(1+$D$10/2)*$D$11/12))</f>
        <v>67.828800000000001</v>
      </c>
      <c r="E16" s="5">
        <f>IF(($D$7*$B16*$D$8)&lt;451,($D$7*$B16*$D$8)*(1+$D$9)+(($D$7*$B16*$D$8)*(1+$D$10)*$D$11/12),($D$7*$B16*$D$8)*(1+$D$10/2)+(($D$7*$B16*$D$8)*(1+$D$10/2)*$D$11/12))</f>
        <v>87.612199999999987</v>
      </c>
    </row>
    <row r="17" spans="1:5" x14ac:dyDescent="0.25">
      <c r="A17" s="90">
        <v>2</v>
      </c>
      <c r="B17" s="10">
        <v>1.5</v>
      </c>
      <c r="C17" s="5">
        <f t="shared" ref="C17:C48" si="0">IF(($D$5*$B17*$D$8)&lt;451,($D$5*$B17*$D$8)*(1+$D$9)+(($D$5*$B17*$D$8)*(1+$D$10)*$D$11/12),($D$5*$B17*$D$8)*(1+$D$10/2)+(($D$5*$B17*$D$8)*(1+$D$10/2)*$D$11/12))</f>
        <v>84.786000000000001</v>
      </c>
      <c r="D17" s="5">
        <f t="shared" ref="D17:D48" si="1">IF(($D$6*$B17*$D$8)&lt;451,($D$6*$B17*$D$8)*(1+$D$9)+(($D$6*$B17*$D$8)*(1+$D$10)*$D$11/12),($D$6*$B17*$D$8)*(1+$D$10/2)+(($D$6*$B17*$D$8)*(1+$D$10/2)*$D$11/12))</f>
        <v>101.7432</v>
      </c>
      <c r="E17" s="5">
        <f t="shared" ref="E17:E47" si="2">IF(($D$7*$B17*$D$8)&lt;451,($D$7*$B17*$D$8)*(1+$D$9)+(($D$7*$B17*$D$8)*(1+$D$10)*$D$11/12),($D$7*$B17*$D$8)*(1+$D$10/2)+(($D$7*$B17*$D$8)*(1+$D$10/2)*$D$11/12))</f>
        <v>131.41829999999999</v>
      </c>
    </row>
    <row r="18" spans="1:5" x14ac:dyDescent="0.25">
      <c r="A18" s="90">
        <v>3</v>
      </c>
      <c r="B18" s="12">
        <v>2</v>
      </c>
      <c r="C18" s="5">
        <f t="shared" si="0"/>
        <v>113.048</v>
      </c>
      <c r="D18" s="5">
        <f t="shared" si="1"/>
        <v>135.6576</v>
      </c>
      <c r="E18" s="5">
        <f t="shared" si="2"/>
        <v>175.22439999999997</v>
      </c>
    </row>
    <row r="19" spans="1:5" x14ac:dyDescent="0.25">
      <c r="A19" s="90">
        <v>4</v>
      </c>
      <c r="B19" s="12">
        <v>2.5</v>
      </c>
      <c r="C19" s="5">
        <f t="shared" si="0"/>
        <v>141.31</v>
      </c>
      <c r="D19" s="5">
        <f t="shared" si="1"/>
        <v>169.572</v>
      </c>
      <c r="E19" s="5">
        <f t="shared" si="2"/>
        <v>219.03049999999999</v>
      </c>
    </row>
    <row r="20" spans="1:5" x14ac:dyDescent="0.25">
      <c r="A20" s="90">
        <v>5</v>
      </c>
      <c r="B20" s="12">
        <v>3</v>
      </c>
      <c r="C20" s="5">
        <f t="shared" si="0"/>
        <v>169.572</v>
      </c>
      <c r="D20" s="5">
        <f t="shared" si="1"/>
        <v>203.4864</v>
      </c>
      <c r="E20" s="5">
        <f t="shared" si="2"/>
        <v>262.83659999999998</v>
      </c>
    </row>
    <row r="21" spans="1:5" x14ac:dyDescent="0.25">
      <c r="A21" s="90">
        <v>6</v>
      </c>
      <c r="B21" s="12">
        <v>3.5</v>
      </c>
      <c r="C21" s="5">
        <f t="shared" si="0"/>
        <v>197.834</v>
      </c>
      <c r="D21" s="5">
        <f t="shared" si="1"/>
        <v>237.40079999999998</v>
      </c>
      <c r="E21" s="5">
        <f t="shared" si="2"/>
        <v>306.64269999999999</v>
      </c>
    </row>
    <row r="22" spans="1:5" x14ac:dyDescent="0.25">
      <c r="A22" s="90">
        <v>7</v>
      </c>
      <c r="B22" s="12">
        <v>4</v>
      </c>
      <c r="C22" s="5">
        <f t="shared" si="0"/>
        <v>226.096</v>
      </c>
      <c r="D22" s="5">
        <f t="shared" si="1"/>
        <v>271.3152</v>
      </c>
      <c r="E22" s="5">
        <f t="shared" si="2"/>
        <v>350.44879999999995</v>
      </c>
    </row>
    <row r="23" spans="1:5" x14ac:dyDescent="0.25">
      <c r="A23" s="90">
        <v>8</v>
      </c>
      <c r="B23" s="12">
        <v>4.5</v>
      </c>
      <c r="C23" s="5">
        <f t="shared" si="0"/>
        <v>254.358</v>
      </c>
      <c r="D23" s="5">
        <f t="shared" si="1"/>
        <v>305.2296</v>
      </c>
      <c r="E23" s="5">
        <f t="shared" si="2"/>
        <v>394.25489999999996</v>
      </c>
    </row>
    <row r="24" spans="1:5" x14ac:dyDescent="0.25">
      <c r="A24" s="90">
        <v>9</v>
      </c>
      <c r="B24" s="12">
        <v>5</v>
      </c>
      <c r="C24" s="5">
        <f t="shared" si="0"/>
        <v>282.62</v>
      </c>
      <c r="D24" s="5">
        <f t="shared" si="1"/>
        <v>339.14400000000001</v>
      </c>
      <c r="E24" s="5">
        <f t="shared" si="2"/>
        <v>438.06099999999998</v>
      </c>
    </row>
    <row r="25" spans="1:5" x14ac:dyDescent="0.25">
      <c r="A25" s="90">
        <v>10</v>
      </c>
      <c r="B25" s="12">
        <v>5.5</v>
      </c>
      <c r="C25" s="5">
        <f t="shared" si="0"/>
        <v>310.88200000000001</v>
      </c>
      <c r="D25" s="5">
        <f t="shared" si="1"/>
        <v>373.05840000000006</v>
      </c>
      <c r="E25" s="5">
        <f t="shared" si="2"/>
        <v>481.86709999999999</v>
      </c>
    </row>
    <row r="26" spans="1:5" x14ac:dyDescent="0.25">
      <c r="A26" s="90">
        <v>11</v>
      </c>
      <c r="B26" s="12">
        <v>6</v>
      </c>
      <c r="C26" s="5">
        <f t="shared" si="0"/>
        <v>339.14400000000001</v>
      </c>
      <c r="D26" s="5">
        <f t="shared" si="1"/>
        <v>406.97280000000001</v>
      </c>
      <c r="E26" s="5">
        <f t="shared" si="2"/>
        <v>525.67319999999995</v>
      </c>
    </row>
    <row r="27" spans="1:5" x14ac:dyDescent="0.25">
      <c r="A27" s="90">
        <v>12</v>
      </c>
      <c r="B27" s="12">
        <v>6.5</v>
      </c>
      <c r="C27" s="5">
        <f t="shared" si="0"/>
        <v>367.40600000000001</v>
      </c>
      <c r="D27" s="5">
        <f t="shared" si="1"/>
        <v>440.88720000000001</v>
      </c>
      <c r="E27" s="5">
        <f t="shared" si="2"/>
        <v>569.47929999999997</v>
      </c>
    </row>
    <row r="28" spans="1:5" x14ac:dyDescent="0.25">
      <c r="A28" s="90">
        <v>13</v>
      </c>
      <c r="B28" s="12">
        <v>7</v>
      </c>
      <c r="C28" s="5">
        <f t="shared" si="0"/>
        <v>395.66800000000001</v>
      </c>
      <c r="D28" s="5">
        <f t="shared" si="1"/>
        <v>474.80159999999995</v>
      </c>
      <c r="E28" s="5">
        <f t="shared" si="2"/>
        <v>517.57749574999991</v>
      </c>
    </row>
    <row r="29" spans="1:5" x14ac:dyDescent="0.25">
      <c r="A29" s="90">
        <v>14</v>
      </c>
      <c r="B29" s="12">
        <v>7.5</v>
      </c>
      <c r="C29" s="5">
        <f t="shared" si="0"/>
        <v>423.92999999999995</v>
      </c>
      <c r="D29" s="5">
        <f t="shared" si="1"/>
        <v>508.71600000000001</v>
      </c>
      <c r="E29" s="5">
        <f t="shared" si="2"/>
        <v>554.54731687499998</v>
      </c>
    </row>
    <row r="30" spans="1:5" x14ac:dyDescent="0.25">
      <c r="A30" s="90">
        <v>15</v>
      </c>
      <c r="B30" s="12">
        <v>8</v>
      </c>
      <c r="C30" s="5">
        <f t="shared" si="0"/>
        <v>452.19200000000001</v>
      </c>
      <c r="D30" s="5">
        <f t="shared" si="1"/>
        <v>542.63040000000001</v>
      </c>
      <c r="E30" s="5">
        <f t="shared" si="2"/>
        <v>591.51713799999982</v>
      </c>
    </row>
    <row r="31" spans="1:5" x14ac:dyDescent="0.25">
      <c r="A31" s="90">
        <v>16</v>
      </c>
      <c r="B31" s="12">
        <v>8.5</v>
      </c>
      <c r="C31" s="5">
        <f t="shared" si="0"/>
        <v>480.45400000000001</v>
      </c>
      <c r="D31" s="5">
        <f t="shared" si="1"/>
        <v>576.54480000000001</v>
      </c>
      <c r="E31" s="5">
        <f t="shared" si="2"/>
        <v>628.48695912499988</v>
      </c>
    </row>
    <row r="32" spans="1:5" x14ac:dyDescent="0.25">
      <c r="A32" s="90">
        <v>17</v>
      </c>
      <c r="B32" s="12">
        <v>9</v>
      </c>
      <c r="C32" s="5">
        <f t="shared" si="0"/>
        <v>508.71600000000001</v>
      </c>
      <c r="D32" s="5">
        <f t="shared" si="1"/>
        <v>515.19234599999993</v>
      </c>
      <c r="E32" s="5">
        <f t="shared" si="2"/>
        <v>665.45678024999984</v>
      </c>
    </row>
    <row r="33" spans="1:5" x14ac:dyDescent="0.25">
      <c r="A33" s="90">
        <v>18</v>
      </c>
      <c r="B33" s="12">
        <v>9.5</v>
      </c>
      <c r="C33" s="5">
        <f t="shared" si="0"/>
        <v>536.97800000000007</v>
      </c>
      <c r="D33" s="5">
        <f>IF(($D$6*$B33*$D$8)&lt;451,($D$6*$B33*$D$8)*(1+$D$9)+(($D$6*$B33*$D$8)*(1+$D$10)*$D$11/12),($D$6*$B33*$D$8)*(1+$D$10/2)+(($D$6*$B33*$D$8)*(1+$D$10/2)*$D$11/12))</f>
        <v>543.81414299999994</v>
      </c>
      <c r="E33" s="5">
        <f t="shared" si="2"/>
        <v>702.4266013749999</v>
      </c>
    </row>
    <row r="34" spans="1:5" x14ac:dyDescent="0.25">
      <c r="A34" s="90">
        <v>19</v>
      </c>
      <c r="B34" s="12">
        <v>10</v>
      </c>
      <c r="C34" s="5">
        <f t="shared" si="0"/>
        <v>565.24</v>
      </c>
      <c r="D34" s="5">
        <f>IF(($D$6*$B34*$D$8)&lt;451,($D$6*$B34*$D$8)*(1+$D$9)+(($D$6*$B34*$D$8)*(1+$D$10)*$D$11/12),($D$6*$B34*$D$8)*(1+$D$10/2)+(($D$6*$B34*$D$8)*(1+$D$10/2)*$D$11/12))</f>
        <v>572.43593999999996</v>
      </c>
      <c r="E34" s="5">
        <f t="shared" si="2"/>
        <v>739.39642249999986</v>
      </c>
    </row>
    <row r="35" spans="1:5" x14ac:dyDescent="0.25">
      <c r="A35" s="90">
        <v>20</v>
      </c>
      <c r="B35" s="12">
        <v>10.5</v>
      </c>
      <c r="C35" s="5">
        <f t="shared" si="0"/>
        <v>500.88144749999992</v>
      </c>
      <c r="D35" s="5">
        <f>IF(($D$6*$B35*$D$8)&lt;451,($D$6*$B35*$D$8)*(1+$D$9)+(($D$6*$B35*$D$8)*(1+$D$10)*$D$11/12),($D$6*$B35*$D$8)*(1+$D$10/2)+(($D$6*$B35*$D$8)*(1+$D$10/2)*$D$11/12))</f>
        <v>601.05773699999986</v>
      </c>
      <c r="E35" s="5">
        <f t="shared" si="2"/>
        <v>776.36624362499992</v>
      </c>
    </row>
    <row r="36" spans="1:5" x14ac:dyDescent="0.25">
      <c r="A36" s="90">
        <v>21</v>
      </c>
      <c r="B36" s="12">
        <v>11</v>
      </c>
      <c r="C36" s="5">
        <f t="shared" si="0"/>
        <v>524.73294499999997</v>
      </c>
      <c r="D36" s="5">
        <f t="shared" si="1"/>
        <v>629.67953399999999</v>
      </c>
      <c r="E36" s="5">
        <f t="shared" si="2"/>
        <v>813.33606474999988</v>
      </c>
    </row>
    <row r="37" spans="1:5" x14ac:dyDescent="0.25">
      <c r="A37" s="90">
        <v>22</v>
      </c>
      <c r="B37" s="12">
        <v>11.5</v>
      </c>
      <c r="C37" s="5">
        <f t="shared" si="0"/>
        <v>548.58444249999991</v>
      </c>
      <c r="D37" s="5">
        <f t="shared" si="1"/>
        <v>658.30133099999989</v>
      </c>
      <c r="E37" s="5">
        <f t="shared" si="2"/>
        <v>850.30588587499983</v>
      </c>
    </row>
    <row r="38" spans="1:5" x14ac:dyDescent="0.25">
      <c r="A38" s="90">
        <v>23</v>
      </c>
      <c r="B38" s="12">
        <v>12</v>
      </c>
      <c r="C38" s="5">
        <f t="shared" si="0"/>
        <v>572.43593999999996</v>
      </c>
      <c r="D38" s="5">
        <f t="shared" si="1"/>
        <v>686.92312799999991</v>
      </c>
      <c r="E38" s="5">
        <f t="shared" si="2"/>
        <v>887.2757069999999</v>
      </c>
    </row>
    <row r="39" spans="1:5" x14ac:dyDescent="0.25">
      <c r="A39" s="90">
        <v>24</v>
      </c>
      <c r="B39" s="12">
        <v>12.5</v>
      </c>
      <c r="C39" s="5">
        <f t="shared" si="0"/>
        <v>596.2874374999999</v>
      </c>
      <c r="D39" s="5">
        <f t="shared" si="1"/>
        <v>715.54492499999981</v>
      </c>
      <c r="E39" s="5">
        <f t="shared" si="2"/>
        <v>924.24552812499985</v>
      </c>
    </row>
    <row r="40" spans="1:5" x14ac:dyDescent="0.25">
      <c r="A40" s="90">
        <v>25</v>
      </c>
      <c r="B40" s="12">
        <v>13</v>
      </c>
      <c r="C40" s="5">
        <f t="shared" si="0"/>
        <v>620.13893499999995</v>
      </c>
      <c r="D40" s="5">
        <f t="shared" si="1"/>
        <v>744.16672199999994</v>
      </c>
      <c r="E40" s="5">
        <f t="shared" si="2"/>
        <v>961.21534924999992</v>
      </c>
    </row>
    <row r="41" spans="1:5" x14ac:dyDescent="0.25">
      <c r="A41" s="90">
        <v>26</v>
      </c>
      <c r="B41" s="12">
        <v>13.5</v>
      </c>
      <c r="C41" s="5">
        <f t="shared" si="0"/>
        <v>643.9904325</v>
      </c>
      <c r="D41" s="5">
        <f t="shared" si="1"/>
        <v>772.78851899999995</v>
      </c>
      <c r="E41" s="5">
        <f t="shared" si="2"/>
        <v>998.18517037499987</v>
      </c>
    </row>
    <row r="42" spans="1:5" x14ac:dyDescent="0.25">
      <c r="A42" s="90">
        <v>27</v>
      </c>
      <c r="B42" s="12">
        <v>14</v>
      </c>
      <c r="C42" s="5">
        <f t="shared" si="0"/>
        <v>667.84192999999993</v>
      </c>
      <c r="D42" s="5">
        <f t="shared" si="1"/>
        <v>801.41031599999985</v>
      </c>
      <c r="E42" s="5">
        <f t="shared" si="2"/>
        <v>1035.1549914999998</v>
      </c>
    </row>
    <row r="43" spans="1:5" x14ac:dyDescent="0.25">
      <c r="A43" s="90">
        <v>28</v>
      </c>
      <c r="B43" s="12">
        <v>14.5</v>
      </c>
      <c r="C43" s="5">
        <f t="shared" si="0"/>
        <v>691.69342749999998</v>
      </c>
      <c r="D43" s="5">
        <f t="shared" si="1"/>
        <v>830.03211299999998</v>
      </c>
      <c r="E43" s="5">
        <f t="shared" si="2"/>
        <v>1072.1248126249998</v>
      </c>
    </row>
    <row r="44" spans="1:5" x14ac:dyDescent="0.25">
      <c r="A44" s="90">
        <v>29</v>
      </c>
      <c r="B44" s="12">
        <v>15</v>
      </c>
      <c r="C44" s="5">
        <f t="shared" si="0"/>
        <v>715.54492499999981</v>
      </c>
      <c r="D44" s="5">
        <f t="shared" si="1"/>
        <v>858.65390999999988</v>
      </c>
      <c r="E44" s="5">
        <f t="shared" si="2"/>
        <v>1109.09463375</v>
      </c>
    </row>
    <row r="45" spans="1:5" x14ac:dyDescent="0.25">
      <c r="A45" s="90">
        <v>30</v>
      </c>
      <c r="B45" s="12">
        <v>15.5</v>
      </c>
      <c r="C45" s="5">
        <f t="shared" si="0"/>
        <v>739.39642249999986</v>
      </c>
      <c r="D45" s="5">
        <f t="shared" si="1"/>
        <v>887.2757069999999</v>
      </c>
      <c r="E45" s="5">
        <f t="shared" si="2"/>
        <v>1146.0644548749999</v>
      </c>
    </row>
    <row r="46" spans="1:5" x14ac:dyDescent="0.25">
      <c r="A46" s="90">
        <v>31</v>
      </c>
      <c r="B46" s="12">
        <v>16</v>
      </c>
      <c r="C46" s="5">
        <f t="shared" si="0"/>
        <v>763.24791999999991</v>
      </c>
      <c r="D46" s="5">
        <f t="shared" si="1"/>
        <v>915.89750399999991</v>
      </c>
      <c r="E46" s="5">
        <f t="shared" si="2"/>
        <v>1183.0342759999996</v>
      </c>
    </row>
    <row r="47" spans="1:5" x14ac:dyDescent="0.25">
      <c r="A47" s="90">
        <v>32</v>
      </c>
      <c r="B47" s="12">
        <v>16.5</v>
      </c>
      <c r="C47" s="5">
        <f t="shared" si="0"/>
        <v>787.09941749999984</v>
      </c>
      <c r="D47" s="5">
        <f t="shared" si="1"/>
        <v>944.51930099999993</v>
      </c>
      <c r="E47" s="5">
        <f t="shared" si="2"/>
        <v>1220.0040971249998</v>
      </c>
    </row>
    <row r="48" spans="1:5" x14ac:dyDescent="0.25">
      <c r="A48" s="90">
        <v>33</v>
      </c>
      <c r="B48" s="12">
        <v>17</v>
      </c>
      <c r="C48" s="5">
        <f t="shared" si="0"/>
        <v>810.9509149999999</v>
      </c>
      <c r="D48" s="5">
        <f t="shared" si="1"/>
        <v>973.14109799999983</v>
      </c>
      <c r="E48" s="5">
        <f>IF(($D$7*$B48*$D$8)&lt;451,($D$7*$B48*$D$8)*(1+$D$9)+(($D$7*$B48*$D$8)*(1+$D$10)*$D$11/12),($D$7*$B48*$D$8)*(1+$D$10/2)+(($D$7*$B48*$D$8)*(1+$D$10/2)*$D$11/12))</f>
        <v>1256.9739182499998</v>
      </c>
    </row>
    <row r="49" spans="2:5" hidden="1" x14ac:dyDescent="0.25">
      <c r="B49" s="12"/>
      <c r="C49" s="5"/>
      <c r="D49" s="5"/>
      <c r="E49" s="5"/>
    </row>
    <row r="50" spans="2:5" hidden="1" x14ac:dyDescent="0.25">
      <c r="B50" s="12"/>
      <c r="C50" s="5"/>
      <c r="D50" s="5"/>
      <c r="E50" s="5"/>
    </row>
    <row r="51" spans="2:5" hidden="1" x14ac:dyDescent="0.25">
      <c r="B51" s="12"/>
      <c r="C51" s="5"/>
      <c r="D51" s="5"/>
      <c r="E51" s="5"/>
    </row>
    <row r="52" spans="2:5" ht="15.75" hidden="1" thickBot="1" x14ac:dyDescent="0.3">
      <c r="B52" s="25"/>
      <c r="C52" s="20"/>
      <c r="D52" s="20"/>
      <c r="E52" s="20"/>
    </row>
    <row r="54" spans="2:5" x14ac:dyDescent="0.25">
      <c r="B54" s="26" t="s">
        <v>113</v>
      </c>
    </row>
    <row r="55" spans="2:5" x14ac:dyDescent="0.25">
      <c r="B55" s="27" t="s">
        <v>114</v>
      </c>
    </row>
    <row r="56" spans="2:5" x14ac:dyDescent="0.25">
      <c r="B56" s="27" t="s">
        <v>115</v>
      </c>
    </row>
    <row r="57" spans="2:5" x14ac:dyDescent="0.25">
      <c r="B57" s="27" t="s">
        <v>116</v>
      </c>
    </row>
    <row r="58" spans="2:5" x14ac:dyDescent="0.25">
      <c r="B58" s="27" t="s">
        <v>117</v>
      </c>
    </row>
    <row r="59" spans="2:5" x14ac:dyDescent="0.25">
      <c r="B59" s="26" t="s">
        <v>118</v>
      </c>
    </row>
  </sheetData>
  <mergeCells count="2">
    <mergeCell ref="C1:D1"/>
    <mergeCell ref="C3:D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Kalkulation</vt:lpstr>
      <vt:lpstr>Dropdown</vt:lpstr>
      <vt:lpstr>Personalkostenpauschalen</vt:lpstr>
      <vt:lpstr>Hilfskräfte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Kersten</dc:creator>
  <cp:lastModifiedBy>Bilcan Erdogan</cp:lastModifiedBy>
  <cp:lastPrinted>2019-01-08T14:40:34Z</cp:lastPrinted>
  <dcterms:created xsi:type="dcterms:W3CDTF">2016-09-14T10:44:49Z</dcterms:created>
  <dcterms:modified xsi:type="dcterms:W3CDTF">2021-02-24T14:56:23Z</dcterms:modified>
</cp:coreProperties>
</file>